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SRR Div" sheetId="1" state="visible" r:id="rId3"/>
    <sheet name="Scor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<sst xmlns="http://schemas.openxmlformats.org/spreadsheetml/2006/main" count="88" uniqueCount="33">
  <si>
    <t xml:space="preserve">Club</t>
  </si>
  <si>
    <t xml:space="preserve">Av</t>
  </si>
  <si>
    <t xml:space="preserve">Competitor</t>
  </si>
  <si>
    <t xml:space="preserve">Last Day for Shooting</t>
  </si>
  <si>
    <t xml:space="preserve">Round</t>
  </si>
  <si>
    <t xml:space="preserve">Score</t>
  </si>
  <si>
    <t xml:space="preserve">% Imp</t>
  </si>
  <si>
    <t xml:space="preserve">Opp</t>
  </si>
  <si>
    <t xml:space="preserve">Aggregate</t>
  </si>
  <si>
    <t xml:space="preserve">Result </t>
  </si>
  <si>
    <t xml:space="preserve">Points</t>
  </si>
  <si>
    <t xml:space="preserve">Agg.Pts</t>
  </si>
  <si>
    <t xml:space="preserve">Result</t>
  </si>
  <si>
    <t xml:space="preserve">Pos</t>
  </si>
  <si>
    <t xml:space="preserve">Ave best 5 of  6</t>
  </si>
  <si>
    <t xml:space="preserve">Total Points</t>
  </si>
  <si>
    <t xml:space="preserve">Is a bogey:</t>
  </si>
  <si>
    <t xml:space="preserve">Used to calculate position:</t>
  </si>
  <si>
    <t xml:space="preserve">Use this spreadsheet only for % Improvement divisions.</t>
  </si>
  <si>
    <t xml:space="preserve">Enter shooter details and scores on this sheet ONLY. They will automatically replicate on the results sheet.</t>
  </si>
  <si>
    <t xml:space="preserve">Fill in club numbers, names, initials and averages (important). Enter “Bogey” in the name for each bogey in the division (you need do nothing else for them).</t>
  </si>
  <si>
    <t xml:space="preserve">Enter NCR rather than 100 for any missing scores. Enter DQ for and disqualified scores.</t>
  </si>
  <si>
    <t xml:space="preserve">Scores will not appear on the result sheet until Y is entered in the red cell under the round number. This will allow scores to be entered in advance and not show on the results sheet.</t>
  </si>
  <si>
    <t xml:space="preserve">Division:</t>
  </si>
  <si>
    <t xml:space="preserve">Z</t>
  </si>
  <si>
    <t xml:space="preserve">Round Scores</t>
  </si>
  <si>
    <t xml:space="preserve">LDFS →</t>
  </si>
  <si>
    <t xml:space="preserve">Due with SO →</t>
  </si>
  <si>
    <t xml:space="preserve">Shooter Name</t>
  </si>
  <si>
    <t xml:space="preserve">Init</t>
  </si>
  <si>
    <t xml:space="preserve">Ave</t>
  </si>
  <si>
    <t xml:space="preserve">Round complete or closed:→</t>
  </si>
  <si>
    <t xml:space="preserve">The indicator will set automatically when the due date passes. You can override it (by entering Y) if you have all the scores ahead of time.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</si>
</sst>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d/m/yy;@"/>
    <numFmt numFmtId="166" formatCode="General"/>
    <numFmt numFmtId="167" formatCode="@"/>
    <numFmt numFmtId="168" formatCode="0.0"/>
    <numFmt numFmtId="169" formatCode="dd\-mmm"/>
    <numFmt numFmtId="170" formatCode="0"/>
    <numFmt numFmtId="171" formatCode="0.0;[RED]\-0.0"/>
    <numFmt numFmtId="172" formatCode="#,##0.0;[RED]\-#,##0.0"/>
    <numFmt numFmtId="173" formatCode="0.00000"/>
    <numFmt numFmtId="174" formatCode="0.0000000"/>
    <numFmt numFmtId="175" formatCode="&quot;TRUE&quot;;&quot;TRUE&quot;;&quot;FALSE&quot;"/>
    <numFmt numFmtId="176" formatCode="0.000000"/>
  </numFmts>
  <fonts count="3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14"/>
      <name val="Arial"/>
      <family val="0"/>
      <charset val="1"/>
    </font>
    <font>
      <sz val="12"/>
      <name val="Arial"/>
      <family val="0"/>
      <charset val="1"/>
    </font>
    <font>
      <b val="true"/>
      <i val="true"/>
      <sz val="12"/>
      <name val="Arial"/>
      <family val="0"/>
      <charset val="1"/>
    </font>
    <font>
      <sz val="8"/>
      <name val="Arial"/>
      <family val="0"/>
      <charset val="1"/>
    </font>
    <font>
      <b val="true"/>
      <sz val="16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8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2"/>
      <name val="Arial"/>
      <family val="2"/>
      <charset val="1"/>
    </font>
    <font>
      <b val="true"/>
      <sz val="12"/>
      <color rgb="FF0000FF"/>
      <name val="Arial"/>
      <family val="2"/>
      <charset val="1"/>
    </font>
    <font>
      <b val="true"/>
      <sz val="7"/>
      <name val="Arial"/>
      <family val="0"/>
      <charset val="1"/>
    </font>
    <font>
      <b val="true"/>
      <sz val="8"/>
      <name val="Arial Narrow"/>
      <family val="0"/>
      <charset val="1"/>
    </font>
    <font>
      <sz val="8"/>
      <name val="Arial"/>
      <family val="2"/>
      <charset val="1"/>
    </font>
    <font>
      <b val="true"/>
      <i val="true"/>
      <sz val="8"/>
      <color rgb="FF0000FF"/>
      <name val="AGaramond Bold"/>
      <family val="0"/>
      <charset val="1"/>
    </font>
    <font>
      <sz val="8"/>
      <name val="Arial Narrow"/>
      <family val="0"/>
      <charset val="1"/>
    </font>
    <font>
      <b val="true"/>
      <sz val="8"/>
      <color rgb="FFFF0000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8"/>
      <name val="Arial"/>
      <family val="2"/>
      <charset val="1"/>
    </font>
    <font>
      <i val="true"/>
      <sz val="14"/>
      <color rgb="FF339966"/>
      <name val="Alleycat ICG"/>
      <family val="0"/>
      <charset val="1"/>
    </font>
    <font>
      <sz val="12"/>
      <name val="Abadi MT Condensed Extra Bold"/>
      <family val="0"/>
      <charset val="1"/>
    </font>
    <font>
      <b val="true"/>
      <sz val="14"/>
      <color rgb="FFFF0000"/>
      <name val="Arial"/>
      <family val="0"/>
      <charset val="1"/>
    </font>
    <font>
      <sz val="12"/>
      <color rgb="FFFF0000"/>
      <name val="Arial"/>
      <family val="0"/>
      <charset val="1"/>
    </font>
    <font>
      <sz val="8"/>
      <name val="Calibri Light"/>
      <family val="0"/>
      <charset val="1"/>
    </font>
    <font>
      <sz val="24"/>
      <name val="Arial"/>
      <family val="0"/>
      <charset val="1"/>
    </font>
    <font>
      <sz val="14"/>
      <name val="Arial"/>
      <family val="2"/>
      <charset val="1"/>
    </font>
    <font>
      <sz val="14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CC99"/>
        <bgColor rgb="FFD8D8D8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C0C0C0"/>
      </patternFill>
    </fill>
    <fill>
      <patternFill patternType="solid">
        <fgColor rgb="FFC0C0C0"/>
        <bgColor rgb="FFD8D8D8"/>
      </patternFill>
    </fill>
    <fill>
      <patternFill patternType="solid">
        <fgColor rgb="FFFFFE83"/>
        <bgColor rgb="FFFFFFCC"/>
      </patternFill>
    </fill>
    <fill>
      <patternFill patternType="solid">
        <fgColor rgb="FFED4C05"/>
        <bgColor rgb="FFFF0505"/>
      </patternFill>
    </fill>
    <fill>
      <patternFill patternType="solid">
        <fgColor rgb="FF3FAF46"/>
        <bgColor rgb="FF339966"/>
      </patternFill>
    </fill>
    <fill>
      <patternFill patternType="solid">
        <fgColor rgb="FFBBE33D"/>
        <bgColor rgb="FFFFCC00"/>
      </patternFill>
    </fill>
    <fill>
      <patternFill patternType="solid">
        <fgColor rgb="FFD8D8D8"/>
        <bgColor rgb="FFC0C0C0"/>
      </patternFill>
    </fill>
    <fill>
      <patternFill patternType="solid">
        <fgColor rgb="FFFF0505"/>
        <bgColor rgb="FFFF0000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 style="double"/>
      <top style="medium"/>
      <bottom style="medium"/>
      <diagonal/>
    </border>
    <border diagonalUp="false" diagonalDown="false">
      <left style="double"/>
      <right style="double"/>
      <top style="medium"/>
      <bottom/>
      <diagonal/>
    </border>
    <border diagonalUp="false" diagonalDown="false">
      <left style="double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double"/>
      <top style="medium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thin"/>
      <right style="double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>
        <color rgb="FF127622"/>
      </left>
      <right style="medium">
        <color rgb="FF127622"/>
      </right>
      <top style="medium">
        <color rgb="FF127622"/>
      </top>
      <bottom/>
      <diagonal/>
    </border>
    <border diagonalUp="false" diagonalDown="false">
      <left style="medium">
        <color rgb="FF069A2E"/>
      </left>
      <right style="medium">
        <color rgb="FF069A2E"/>
      </right>
      <top style="thin"/>
      <bottom/>
      <diagonal/>
    </border>
    <border diagonalUp="false" diagonalDown="false">
      <left style="medium">
        <color rgb="FF069A2E"/>
      </left>
      <right style="medium">
        <color rgb="FF069A2E"/>
      </right>
      <top/>
      <bottom/>
      <diagonal/>
    </border>
    <border diagonalUp="false" diagonalDown="false">
      <left style="medium">
        <color rgb="FF069A2E"/>
      </left>
      <right style="medium">
        <color rgb="FF069A2E"/>
      </right>
      <top/>
      <bottom style="medium">
        <color rgb="FF069A2E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10" fillId="0" borderId="2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11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2" fillId="0" borderId="1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4" fillId="0" borderId="1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5" fillId="5" borderId="1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17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5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6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0" fillId="0" borderId="1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2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0" fillId="0" borderId="2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6" fontId="24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5" fillId="6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6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3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2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8" fillId="0" borderId="0" xfId="0" applyFont="true" applyBorder="false" applyAlignment="true" applyProtection="true">
      <alignment horizontal="general" vertical="bottom" textRotation="9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9" fillId="7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30" fillId="0" borderId="2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8" borderId="2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0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2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0" fillId="8" borderId="2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3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3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3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2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1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2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1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2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1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11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3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33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9" xfId="20"/>
    <cellStyle name="Normal 27 6 2 2 2" xfId="21"/>
  </cellStyles>
  <dxfs count="2">
    <dxf>
      <font>
        <name val="Arial"/>
        <charset val="1"/>
        <family val="0"/>
        <color rgb="FFFFFFFF"/>
      </font>
      <fill>
        <patternFill>
          <bgColor rgb="FF3FAF46"/>
        </patternFill>
      </fill>
    </dxf>
    <dxf>
      <font>
        <name val="Arial"/>
        <charset val="1"/>
        <family val="0"/>
      </font>
      <fill>
        <patternFill>
          <bgColor rgb="FF008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69A2E"/>
      <rgbColor rgb="FFD8D8D8"/>
      <rgbColor rgb="FF000080"/>
      <rgbColor rgb="FFFF00FF"/>
      <rgbColor rgb="FFFFFF00"/>
      <rgbColor rgb="FF00FFFF"/>
      <rgbColor rgb="FF800080"/>
      <rgbColor rgb="FF800000"/>
      <rgbColor rgb="FF127622"/>
      <rgbColor rgb="FF0000FF"/>
      <rgbColor rgb="FF00CCFF"/>
      <rgbColor rgb="FFCCFFFF"/>
      <rgbColor rgb="FFCCFFCC"/>
      <rgbColor rgb="FFFFFE83"/>
      <rgbColor rgb="FF99CCFF"/>
      <rgbColor rgb="FFFF99CC"/>
      <rgbColor rgb="FFCC99FF"/>
      <rgbColor rgb="FFFFCC99"/>
      <rgbColor rgb="FF3366FF"/>
      <rgbColor rgb="FF3FAF46"/>
      <rgbColor rgb="FFBBE33D"/>
      <rgbColor rgb="FFFFCC00"/>
      <rgbColor rgb="FFFF9900"/>
      <rgbColor rgb="FFED4C05"/>
      <rgbColor rgb="FF666699"/>
      <rgbColor rgb="FF969696"/>
      <rgbColor rgb="FF003366"/>
      <rgbColor rgb="FF339966"/>
      <rgbColor rgb="FF003300"/>
      <rgbColor rgb="FF333300"/>
      <rgbColor rgb="FFFF0505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8253"/>
    <pageSetUpPr fitToPage="tru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34375" defaultRowHeight="12.75" zeroHeight="false" outlineLevelRow="0" outlineLevelCol="0"/>
  <cols>
    <col collapsed="false" customWidth="true" hidden="false" outlineLevel="0" max="1" min="1" style="1" width="1"/>
    <col collapsed="false" customWidth="true" hidden="false" outlineLevel="0" max="2" min="2" style="2" width="5.57"/>
    <col collapsed="false" customWidth="true" hidden="false" outlineLevel="0" max="3" min="3" style="2" width="3.57"/>
    <col collapsed="false" customWidth="true" hidden="false" outlineLevel="0" max="4" min="4" style="2" width="4.34"/>
    <col collapsed="false" customWidth="true" hidden="false" outlineLevel="0" max="5" min="5" style="2" width="5.1"/>
    <col collapsed="false" customWidth="true" hidden="false" outlineLevel="0" max="6" min="6" style="2" width="3.93"/>
    <col collapsed="false" customWidth="true" hidden="false" outlineLevel="0" max="7" min="7" style="2" width="4.14"/>
    <col collapsed="false" customWidth="true" hidden="false" outlineLevel="0" max="9" min="8" style="2" width="2.99"/>
    <col collapsed="false" customWidth="true" hidden="false" outlineLevel="0" max="10" min="10" style="2" width="3.86"/>
    <col collapsed="false" customWidth="true" hidden="false" outlineLevel="0" max="11" min="11" style="2" width="0.71"/>
    <col collapsed="false" customWidth="true" hidden="false" outlineLevel="0" max="12" min="12" style="2" width="4.34"/>
    <col collapsed="false" customWidth="true" hidden="false" outlineLevel="0" max="13" min="13" style="2" width="5.1"/>
    <col collapsed="false" customWidth="true" hidden="false" outlineLevel="0" max="14" min="14" style="2" width="3.93"/>
    <col collapsed="false" customWidth="true" hidden="false" outlineLevel="0" max="15" min="15" style="2" width="4.14"/>
    <col collapsed="false" customWidth="true" hidden="false" outlineLevel="0" max="17" min="16" style="2" width="2.99"/>
    <col collapsed="false" customWidth="true" hidden="false" outlineLevel="0" max="18" min="18" style="2" width="3.86"/>
    <col collapsed="false" customWidth="true" hidden="false" outlineLevel="0" max="19" min="19" style="2" width="0.71"/>
    <col collapsed="false" customWidth="true" hidden="false" outlineLevel="0" max="20" min="20" style="2" width="4.34"/>
    <col collapsed="false" customWidth="true" hidden="false" outlineLevel="0" max="21" min="21" style="2" width="5.1"/>
    <col collapsed="false" customWidth="true" hidden="false" outlineLevel="0" max="22" min="22" style="2" width="3.93"/>
    <col collapsed="false" customWidth="true" hidden="false" outlineLevel="0" max="23" min="23" style="2" width="4.14"/>
    <col collapsed="false" customWidth="true" hidden="false" outlineLevel="0" max="25" min="24" style="2" width="2.99"/>
    <col collapsed="false" customWidth="true" hidden="false" outlineLevel="0" max="26" min="26" style="2" width="3.86"/>
    <col collapsed="false" customWidth="true" hidden="false" outlineLevel="0" max="27" min="27" style="2" width="0.71"/>
    <col collapsed="false" customWidth="true" hidden="false" outlineLevel="0" max="28" min="28" style="2" width="4.34"/>
    <col collapsed="false" customWidth="true" hidden="false" outlineLevel="0" max="29" min="29" style="2" width="5.1"/>
    <col collapsed="false" customWidth="true" hidden="false" outlineLevel="0" max="30" min="30" style="2" width="3.93"/>
    <col collapsed="false" customWidth="true" hidden="false" outlineLevel="0" max="31" min="31" style="2" width="4.14"/>
    <col collapsed="false" customWidth="true" hidden="false" outlineLevel="0" max="33" min="32" style="2" width="2.99"/>
    <col collapsed="false" customWidth="true" hidden="false" outlineLevel="0" max="34" min="34" style="2" width="3.86"/>
    <col collapsed="false" customWidth="true" hidden="false" outlineLevel="0" max="35" min="35" style="2" width="0.71"/>
    <col collapsed="false" customWidth="true" hidden="false" outlineLevel="0" max="36" min="36" style="2" width="4.34"/>
    <col collapsed="false" customWidth="true" hidden="false" outlineLevel="0" max="37" min="37" style="2" width="5.1"/>
    <col collapsed="false" customWidth="true" hidden="false" outlineLevel="0" max="38" min="38" style="2" width="3.93"/>
    <col collapsed="false" customWidth="true" hidden="false" outlineLevel="0" max="39" min="39" style="2" width="4.14"/>
    <col collapsed="false" customWidth="true" hidden="false" outlineLevel="0" max="40" min="40" style="2" width="3.15"/>
    <col collapsed="false" customWidth="true" hidden="false" outlineLevel="0" max="41" min="41" style="2" width="2.99"/>
    <col collapsed="false" customWidth="true" hidden="false" outlineLevel="0" max="42" min="42" style="2" width="3.86"/>
    <col collapsed="false" customWidth="true" hidden="false" outlineLevel="0" max="43" min="43" style="2" width="0.86"/>
    <col collapsed="false" customWidth="true" hidden="false" outlineLevel="0" max="44" min="44" style="2" width="4.34"/>
    <col collapsed="false" customWidth="true" hidden="false" outlineLevel="0" max="45" min="45" style="2" width="5.1"/>
    <col collapsed="false" customWidth="true" hidden="false" outlineLevel="0" max="46" min="46" style="2" width="3.93"/>
    <col collapsed="false" customWidth="true" hidden="false" outlineLevel="0" max="47" min="47" style="2" width="4.14"/>
    <col collapsed="false" customWidth="true" hidden="false" outlineLevel="0" max="49" min="48" style="2" width="2.99"/>
    <col collapsed="false" customWidth="true" hidden="false" outlineLevel="0" max="50" min="50" style="2" width="3.86"/>
  </cols>
  <sheetData>
    <row r="1" s="4" customFormat="true" ht="4.5" hidden="false" customHeight="true" outlineLevel="0" collapsed="false">
      <c r="A1" s="3"/>
      <c r="D1" s="5"/>
      <c r="E1" s="6"/>
      <c r="F1" s="6"/>
      <c r="G1" s="7"/>
      <c r="H1" s="8"/>
      <c r="I1" s="8"/>
      <c r="J1" s="8"/>
      <c r="K1" s="8"/>
      <c r="L1" s="5"/>
      <c r="R1" s="8"/>
      <c r="S1" s="8"/>
      <c r="T1" s="5"/>
      <c r="Z1" s="8"/>
      <c r="AA1" s="8"/>
      <c r="AB1" s="5"/>
      <c r="AH1" s="8"/>
      <c r="AI1" s="8"/>
      <c r="AJ1" s="5"/>
      <c r="AP1" s="8"/>
      <c r="AR1" s="5"/>
      <c r="AS1" s="6"/>
      <c r="AT1" s="6"/>
      <c r="AU1" s="6"/>
      <c r="AV1" s="7"/>
      <c r="AW1" s="8"/>
      <c r="AX1" s="8"/>
    </row>
    <row r="2" s="4" customFormat="true" ht="19.4" hidden="false" customHeight="true" outlineLevel="0" collapsed="false">
      <c r="A2" s="9"/>
      <c r="B2" s="10" t="str">
        <f aca="false">Scores!$F$13</f>
        <v>CSSC TSA WINTER 2024/25 ISRR Div Z (% Improvement)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</row>
    <row r="3" s="11" customFormat="true" ht="13.5" hidden="false" customHeight="true" outlineLevel="0" collapsed="false">
      <c r="B3" s="12" t="s">
        <v>0</v>
      </c>
      <c r="C3" s="12"/>
      <c r="D3" s="13" t="str">
        <f aca="false">IF(Scores!$B$18="","",Scores!$B$18)</f>
        <v/>
      </c>
      <c r="E3" s="13"/>
      <c r="F3" s="14"/>
      <c r="G3" s="15"/>
      <c r="H3" s="16" t="s">
        <v>1</v>
      </c>
      <c r="I3" s="17" t="str">
        <f aca="false">IF(Scores!$E$18="","",Scores!$E$18)</f>
        <v/>
      </c>
      <c r="J3" s="17"/>
      <c r="K3" s="18"/>
      <c r="L3" s="13" t="str">
        <f aca="false">IF(Scores!$B$19="","",Scores!$B$19)</f>
        <v/>
      </c>
      <c r="M3" s="13"/>
      <c r="N3" s="14"/>
      <c r="O3" s="15"/>
      <c r="P3" s="16" t="s">
        <v>1</v>
      </c>
      <c r="Q3" s="17" t="str">
        <f aca="false">IF(Scores!$E$19="","",Scores!$E$19)</f>
        <v/>
      </c>
      <c r="R3" s="17"/>
      <c r="S3" s="18"/>
      <c r="T3" s="13" t="str">
        <f aca="false">IF(Scores!$B$20="","",Scores!$B$20)</f>
        <v/>
      </c>
      <c r="U3" s="13"/>
      <c r="V3" s="14"/>
      <c r="W3" s="15"/>
      <c r="X3" s="16" t="s">
        <v>1</v>
      </c>
      <c r="Y3" s="17" t="str">
        <f aca="false">IF(Scores!$E$20="","",Scores!$E$20)</f>
        <v/>
      </c>
      <c r="Z3" s="17"/>
      <c r="AA3" s="18"/>
      <c r="AB3" s="13" t="str">
        <f aca="false">IF(Scores!$B$21="","",Scores!$B$21)</f>
        <v/>
      </c>
      <c r="AC3" s="13"/>
      <c r="AD3" s="14"/>
      <c r="AE3" s="15"/>
      <c r="AF3" s="16" t="s">
        <v>1</v>
      </c>
      <c r="AG3" s="17" t="str">
        <f aca="false">IF(Scores!$E$21="","",Scores!$E$21)</f>
        <v/>
      </c>
      <c r="AH3" s="17"/>
      <c r="AI3" s="18"/>
      <c r="AJ3" s="13" t="str">
        <f aca="false">IF(Scores!$B$22="","",Scores!$B$22)</f>
        <v/>
      </c>
      <c r="AK3" s="13"/>
      <c r="AL3" s="14"/>
      <c r="AM3" s="15"/>
      <c r="AN3" s="16" t="s">
        <v>1</v>
      </c>
      <c r="AO3" s="17" t="str">
        <f aca="false">IF(Scores!$E$22="","",Scores!$E$22)</f>
        <v/>
      </c>
      <c r="AP3" s="17"/>
      <c r="AQ3" s="18"/>
      <c r="AR3" s="13" t="str">
        <f aca="false">IF(Scores!$B$23="","",Scores!$B$23)</f>
        <v/>
      </c>
      <c r="AS3" s="13"/>
      <c r="AT3" s="14"/>
      <c r="AU3" s="15"/>
      <c r="AV3" s="16" t="s">
        <v>1</v>
      </c>
      <c r="AW3" s="17" t="str">
        <f aca="false">IF(Scores!$E$23="","",Scores!$E$23)</f>
        <v/>
      </c>
      <c r="AX3" s="17"/>
    </row>
    <row r="4" s="26" customFormat="true" ht="21" hidden="false" customHeight="true" outlineLevel="0" collapsed="false">
      <c r="A4" s="19"/>
      <c r="B4" s="20" t="s">
        <v>2</v>
      </c>
      <c r="C4" s="20"/>
      <c r="D4" s="21" t="n">
        <v>1</v>
      </c>
      <c r="E4" s="22" t="str">
        <f aca="false">IF(Scores!$C$18="","",Scores!$C$18)</f>
        <v/>
      </c>
      <c r="F4" s="22"/>
      <c r="G4" s="22"/>
      <c r="H4" s="22"/>
      <c r="I4" s="22"/>
      <c r="J4" s="23" t="str">
        <f aca="false">IF(Scores!$D$18="","",Scores!$D$18)</f>
        <v/>
      </c>
      <c r="K4" s="24"/>
      <c r="L4" s="21" t="n">
        <v>2</v>
      </c>
      <c r="M4" s="22" t="str">
        <f aca="false">IF(Scores!$C$19="","",Scores!$C$19)</f>
        <v/>
      </c>
      <c r="N4" s="22"/>
      <c r="O4" s="22"/>
      <c r="P4" s="22"/>
      <c r="Q4" s="22"/>
      <c r="R4" s="23" t="str">
        <f aca="false">IF(Scores!$D$19="","",Scores!$D$19)</f>
        <v/>
      </c>
      <c r="S4" s="24"/>
      <c r="T4" s="21" t="n">
        <v>3</v>
      </c>
      <c r="U4" s="22" t="str">
        <f aca="false">IF(Scores!$C$20="","",Scores!$C$20)</f>
        <v/>
      </c>
      <c r="V4" s="22"/>
      <c r="W4" s="22"/>
      <c r="X4" s="22"/>
      <c r="Y4" s="22"/>
      <c r="Z4" s="23" t="str">
        <f aca="false">IF(Scores!$D$20="","",Scores!$D$20)</f>
        <v/>
      </c>
      <c r="AA4" s="24"/>
      <c r="AB4" s="21" t="n">
        <v>4</v>
      </c>
      <c r="AC4" s="22" t="str">
        <f aca="false">IF(Scores!$C$21="","",Scores!$C$21)</f>
        <v/>
      </c>
      <c r="AD4" s="22"/>
      <c r="AE4" s="22"/>
      <c r="AF4" s="22"/>
      <c r="AG4" s="22"/>
      <c r="AH4" s="23" t="str">
        <f aca="false">IF(Scores!$D$21="","",Scores!$D$21)</f>
        <v/>
      </c>
      <c r="AI4" s="24"/>
      <c r="AJ4" s="21" t="n">
        <v>5</v>
      </c>
      <c r="AK4" s="22" t="str">
        <f aca="false">IF(Scores!$C$22="","",Scores!$C$22)</f>
        <v/>
      </c>
      <c r="AL4" s="22"/>
      <c r="AM4" s="22"/>
      <c r="AN4" s="22"/>
      <c r="AO4" s="22"/>
      <c r="AP4" s="23" t="str">
        <f aca="false">IF(Scores!$D$22="","",Scores!$D$22)</f>
        <v/>
      </c>
      <c r="AQ4" s="25"/>
      <c r="AR4" s="21" t="n">
        <v>6</v>
      </c>
      <c r="AS4" s="22" t="str">
        <f aca="false">IF(Scores!$C$23="","",Scores!$C$23)</f>
        <v/>
      </c>
      <c r="AT4" s="22"/>
      <c r="AU4" s="22"/>
      <c r="AV4" s="22"/>
      <c r="AW4" s="22"/>
      <c r="AX4" s="23" t="str">
        <f aca="false">IF(Scores!$D$23="","",Scores!$D$23)</f>
        <v/>
      </c>
    </row>
    <row r="5" s="37" customFormat="true" ht="43.5" hidden="false" customHeight="true" outlineLevel="0" collapsed="false">
      <c r="A5" s="27"/>
      <c r="B5" s="28" t="s">
        <v>3</v>
      </c>
      <c r="C5" s="29" t="s">
        <v>4</v>
      </c>
      <c r="D5" s="30" t="s">
        <v>5</v>
      </c>
      <c r="E5" s="31" t="s">
        <v>6</v>
      </c>
      <c r="F5" s="32" t="s">
        <v>7</v>
      </c>
      <c r="G5" s="33" t="s">
        <v>8</v>
      </c>
      <c r="H5" s="33" t="s">
        <v>9</v>
      </c>
      <c r="I5" s="34" t="s">
        <v>10</v>
      </c>
      <c r="J5" s="29" t="s">
        <v>11</v>
      </c>
      <c r="K5" s="35"/>
      <c r="L5" s="30" t="s">
        <v>5</v>
      </c>
      <c r="M5" s="31" t="s">
        <v>6</v>
      </c>
      <c r="N5" s="32" t="s">
        <v>7</v>
      </c>
      <c r="O5" s="33" t="s">
        <v>8</v>
      </c>
      <c r="P5" s="33" t="s">
        <v>12</v>
      </c>
      <c r="Q5" s="34" t="s">
        <v>10</v>
      </c>
      <c r="R5" s="29" t="s">
        <v>11</v>
      </c>
      <c r="S5" s="35"/>
      <c r="T5" s="30" t="s">
        <v>5</v>
      </c>
      <c r="U5" s="31" t="s">
        <v>6</v>
      </c>
      <c r="V5" s="32" t="s">
        <v>7</v>
      </c>
      <c r="W5" s="33" t="s">
        <v>8</v>
      </c>
      <c r="X5" s="33" t="s">
        <v>12</v>
      </c>
      <c r="Y5" s="34" t="s">
        <v>10</v>
      </c>
      <c r="Z5" s="29" t="s">
        <v>11</v>
      </c>
      <c r="AA5" s="35"/>
      <c r="AB5" s="30" t="s">
        <v>5</v>
      </c>
      <c r="AC5" s="31" t="s">
        <v>6</v>
      </c>
      <c r="AD5" s="32" t="s">
        <v>7</v>
      </c>
      <c r="AE5" s="33" t="s">
        <v>8</v>
      </c>
      <c r="AF5" s="33" t="s">
        <v>12</v>
      </c>
      <c r="AG5" s="34" t="s">
        <v>10</v>
      </c>
      <c r="AH5" s="29" t="s">
        <v>11</v>
      </c>
      <c r="AI5" s="35"/>
      <c r="AJ5" s="30" t="s">
        <v>5</v>
      </c>
      <c r="AK5" s="31" t="s">
        <v>6</v>
      </c>
      <c r="AL5" s="32" t="s">
        <v>7</v>
      </c>
      <c r="AM5" s="33" t="s">
        <v>8</v>
      </c>
      <c r="AN5" s="33" t="s">
        <v>12</v>
      </c>
      <c r="AO5" s="34" t="s">
        <v>10</v>
      </c>
      <c r="AP5" s="29" t="s">
        <v>11</v>
      </c>
      <c r="AQ5" s="36"/>
      <c r="AR5" s="30" t="s">
        <v>5</v>
      </c>
      <c r="AS5" s="31" t="s">
        <v>6</v>
      </c>
      <c r="AT5" s="32" t="s">
        <v>7</v>
      </c>
      <c r="AU5" s="33" t="s">
        <v>8</v>
      </c>
      <c r="AV5" s="33" t="s">
        <v>12</v>
      </c>
      <c r="AW5" s="34" t="s">
        <v>10</v>
      </c>
      <c r="AX5" s="29" t="s">
        <v>11</v>
      </c>
    </row>
    <row r="6" customFormat="false" ht="12.75" hidden="false" customHeight="true" outlineLevel="0" collapsed="false">
      <c r="A6" s="9"/>
      <c r="B6" s="38" t="n">
        <f aca="false">Scores!$F$15</f>
        <v>45586</v>
      </c>
      <c r="C6" s="39" t="n">
        <v>1</v>
      </c>
      <c r="D6" s="40" t="str">
        <f aca="true">IF(OR(Scores!$H$1&lt;$C6,OFFSET($E$19,0,(D$4-1)*8)),"",OFFSET(Scores!$F$18,(D$4-1),($C6-1)))</f>
        <v/>
      </c>
      <c r="E6" s="41" t="str">
        <f aca="true">IF(OFFSET($E$19,0,(D$4-1)*8),0,IF(OR(D6="NCR",D6="DQ"),-5000,IF(D6="","",IF(OR(OFFSET($I$3,0,(D$4-1)*8)="",OFFSET($I$3,0,(D$4-1)*8)=0),IF(D6=0,0,-4500),(OFFSET($I$3,0,(D$4-1)*8)-D6)/OFFSET($I$3,0,(D$4-1)*8)*100))))</f>
        <v/>
      </c>
      <c r="F6" s="42" t="n">
        <v>2</v>
      </c>
      <c r="G6" s="43" t="str">
        <f aca="true">IF(OR(OFFSET($E$19,0,(D$4-1)*8),D6=""),"",IF(OR(D6="NCR",D6="DQ"),100,D6)+IF($C6=1,0,G5))</f>
        <v/>
      </c>
      <c r="H6" s="44" t="str">
        <f aca="true">IF(E6="","",IF(OR(D6="NCR",D6="DQ"),"L",IF(OR(OFFSET($E6,0,(F6-1)*8)="",Scores!$H$1&lt;$C6),"",IF(E6=OFFSET($E6,0,(F6-1)*8),"D",IF(E6&lt;OFFSET($E6,0,(F6-1)*8),"L","W")))))</f>
        <v/>
      </c>
      <c r="I6" s="44" t="str">
        <f aca="false">IF(H6="","",IF(H6="D",1,IF(H6="W",2,0)))</f>
        <v/>
      </c>
      <c r="J6" s="45" t="str">
        <f aca="false">IF(I6="","",SUM(I$6:I6))</f>
        <v/>
      </c>
      <c r="K6" s="46"/>
      <c r="L6" s="40" t="str">
        <f aca="true">IF(OR(Scores!$H$1&lt;$C6,OFFSET($E$19,0,(L$4-1)*8)),"",OFFSET(Scores!$F$18,(L$4-1),($C6-1)))</f>
        <v/>
      </c>
      <c r="M6" s="41" t="str">
        <f aca="true">IF(OFFSET($E$19,0,(L$4-1)*8),0,IF(OR(L6="NCR",L6="DQ"),-5000,IF(L6="","",IF(OR(OFFSET($I$3,0,(L$4-1)*8)="",OFFSET($I$3,0,(L$4-1)*8)=0),IF(L6=0,0,-4500),(OFFSET($I$3,0,(L$4-1)*8)-L6)/OFFSET($I$3,0,(L$4-1)*8)*100))))</f>
        <v/>
      </c>
      <c r="N6" s="42" t="n">
        <v>1</v>
      </c>
      <c r="O6" s="43" t="str">
        <f aca="true">IF(OR(OFFSET($E$19,0,(L$4-1)*8),L6=""),"",IF(OR(L6="NCR",L6="DQ"),100,L6)+IF($C6=1,0,O5))</f>
        <v/>
      </c>
      <c r="P6" s="44" t="str">
        <f aca="true">IF(M6="","",IF(OR(L6="NCR",L6="DQ"),"L",IF(OR(OFFSET($E6,0,(N6-1)*8)="",Scores!$H$1&lt;$C6),"",IF(M6=OFFSET($E6,0,(N6-1)*8),"D",IF(M6&lt;OFFSET($E6,0,(N6-1)*8),"L","W")))))</f>
        <v/>
      </c>
      <c r="Q6" s="44" t="str">
        <f aca="false">IF(P6="","",IF(P6="D",1,IF(P6="W",2,0)))</f>
        <v/>
      </c>
      <c r="R6" s="45" t="str">
        <f aca="false">IF(Q6="","",SUM(Q$6:Q6))</f>
        <v/>
      </c>
      <c r="S6" s="46"/>
      <c r="T6" s="47" t="str">
        <f aca="false">IF(OR(Scores!$F$24&lt;&gt;"Y",$U$19),"",Scores!$F$20)</f>
        <v/>
      </c>
      <c r="U6" s="41" t="str">
        <f aca="true">IF(OFFSET($E$19,0,(T$4-1)*8),0,IF(OR(T6="NCR",T6="DQ"),-5000,IF(T6="","",IF(OR(OFFSET($I$3,0,(T$4-1)*8)="",OFFSET($I$3,0,(T$4-1)*8)=0),IF(T6=0,0,-4500),(OFFSET($I$3,0,(T$4-1)*8)-T6)/OFFSET($I$3,0,(T$4-1)*8)*100))))</f>
        <v/>
      </c>
      <c r="V6" s="42" t="n">
        <v>5</v>
      </c>
      <c r="W6" s="43" t="str">
        <f aca="true">IF(OR(OFFSET($E$19,0,(T$4-1)*8),T6=""),"",IF(OR(T6="NCR",T6="DQ"),100,T6)+IF($C6=1,0,W5))</f>
        <v/>
      </c>
      <c r="X6" s="44" t="str">
        <f aca="true">IF(U6="","",IF(OR(T6="NCR",T6="DQ"),"L",IF(OR(OFFSET($E6,0,(V6-1)*8)="",Scores!$H$1&lt;$C6),"",IF(U6=OFFSET($E6,0,(V6-1)*8),"D",IF(U6&lt;OFFSET($E6,0,(V6-1)*8),"L","W")))))</f>
        <v/>
      </c>
      <c r="Y6" s="44" t="str">
        <f aca="false">IF(X6="","",IF(X6="D",1,IF(X6="W",2,0)))</f>
        <v/>
      </c>
      <c r="Z6" s="45" t="str">
        <f aca="false">IF(Y6="","",SUM(Y$6:Y6))</f>
        <v/>
      </c>
      <c r="AA6" s="46"/>
      <c r="AB6" s="48" t="str">
        <f aca="false">IF(OR(Scores!$F$24&lt;&gt;"Y",$AC$19),"",Scores!$F$21)</f>
        <v/>
      </c>
      <c r="AC6" s="41" t="str">
        <f aca="true">IF(OFFSET($E$19,0,(AB$4-1)*8),0,IF(OR(AB6="NCR",AB6="DQ"),-5000,IF(AB6="","",IF(OR(OFFSET($I$3,0,(AB$4-1)*8)="",OFFSET($I$3,0,(AB$4-1)*8)=0),IF(AB6=0,0,-4500),(OFFSET($I$3,0,(AB$4-1)*8)-AB6)/OFFSET($I$3,0,(AB$4-1)*8)*100))))</f>
        <v/>
      </c>
      <c r="AD6" s="42" t="n">
        <v>6</v>
      </c>
      <c r="AE6" s="43" t="str">
        <f aca="true">IF(OR(OFFSET($E$19,0,(AB$4-1)*8),AB6=""),"",IF(OR(AB6="NCR",AB6="DQ"),100,AB6)+IF($C6=1,0,AE5))</f>
        <v/>
      </c>
      <c r="AF6" s="44" t="str">
        <f aca="true">IF(AC6="","",IF(OR(AB6="NCR",AB6="DQ"),"L",IF(OR(OFFSET($E6,0,(AD6-1)*8)="",Scores!$H$1&lt;$C6),"",IF(AC6=OFFSET($E6,0,(AD6-1)*8),"D",IF(AC6&lt;OFFSET($E6,0,(AD6-1)*8),"L","W")))))</f>
        <v/>
      </c>
      <c r="AG6" s="44" t="str">
        <f aca="false">IF(AF6="","",IF(AF6="D",1,IF(AF6="W",2,0)))</f>
        <v/>
      </c>
      <c r="AH6" s="45" t="str">
        <f aca="false">IF(AG6="","",SUM(AG$6:AG6))</f>
        <v/>
      </c>
      <c r="AI6" s="46"/>
      <c r="AJ6" s="48" t="str">
        <f aca="false">IF(OR(Scores!$F$24&lt;&gt;"Y",$AK$19),"",Scores!$F$22)</f>
        <v/>
      </c>
      <c r="AK6" s="41" t="str">
        <f aca="true">IF(OFFSET($E$19,0,(AJ$4-1)*8),0,IF(OR(AJ6="NCR",AJ6="DQ"),-5000,IF(AJ6="","",IF(OR(OFFSET($I$3,0,(AJ$4-1)*8)="",OFFSET($I$3,0,(AJ$4-1)*8)=0),IF(AJ6=0,0,-4500),(OFFSET($I$3,0,(AJ$4-1)*8)-AJ6)/OFFSET($I$3,0,(AJ$4-1)*8)*100))))</f>
        <v/>
      </c>
      <c r="AL6" s="42" t="n">
        <v>3</v>
      </c>
      <c r="AM6" s="43" t="str">
        <f aca="true">IF(OR(OFFSET($E$19,0,(AJ$4-1)*8),AJ6=""),"",IF(OR(AJ6="NCR",AJ6="DQ"),100,AJ6)+IF($C6=1,0,AM5))</f>
        <v/>
      </c>
      <c r="AN6" s="44" t="str">
        <f aca="true">IF(AK6="","",IF(OR(AJ6="NCR",AJ6="DQ"),"L",IF(OR(OFFSET($E6,0,(AL6-1)*8)="",Scores!$H$1&lt;$C6),"",IF(AK6=OFFSET($E6,0,(AL6-1)*8),"D",IF(AK6&lt;OFFSET($E6,0,(AL6-1)*8),"L","W")))))</f>
        <v/>
      </c>
      <c r="AO6" s="44" t="str">
        <f aca="false">IF(AN6="","",IF(AN6="D",1,IF(AN6="W",2,0)))</f>
        <v/>
      </c>
      <c r="AP6" s="45" t="str">
        <f aca="false">IF(AO6="","",SUM(AO$6:AO6))</f>
        <v/>
      </c>
      <c r="AQ6" s="49"/>
      <c r="AR6" s="48" t="str">
        <f aca="false">IF(OR(Scores!$F$24&lt;&gt;"Y",$AS$19),"",Scores!$F$23)</f>
        <v/>
      </c>
      <c r="AS6" s="41" t="str">
        <f aca="true">IF(OFFSET($E$19,0,(AR$4-1)*8),0,IF(OR(AR6="NCR",AR6="DQ"),-5000,IF(AR6="","",IF(OR(OFFSET($I$3,0,(AR$4-1)*8)="",OFFSET($I$3,0,(AR$4-1)*8)=0),IF(AR6=0,0,-4500),(OFFSET($I$3,0,(AR$4-1)*8)-AR6)/OFFSET($I$3,0,(AR$4-1)*8)*100))))</f>
        <v/>
      </c>
      <c r="AT6" s="42" t="n">
        <v>4</v>
      </c>
      <c r="AU6" s="43" t="str">
        <f aca="true">IF(OR(OFFSET($E$19,0,(AR$4-1)*8),AR6=""),"",IF(OR(AR6="NCR",AR6="DQ"),100,AR6)+IF($C6=1,0,AU5))</f>
        <v/>
      </c>
      <c r="AV6" s="44" t="str">
        <f aca="true">IF(AS6="","",IF(OR(AR6="NCR",AR6="DQ"),"L",IF(OR(OFFSET($E6,0,(AT6-1)*8)="",Scores!$H$1&lt;$C6),"",IF(AS6=OFFSET($E6,0,(AT6-1)*8),"D",IF(AS6&lt;OFFSET($E6,0,(AT6-1)*8),"L","W")))))</f>
        <v/>
      </c>
      <c r="AW6" s="44" t="str">
        <f aca="false">IF(AV6="","",IF(AV6="D",1,IF(AV6="W",2,0)))</f>
        <v/>
      </c>
      <c r="AX6" s="45" t="str">
        <f aca="false">IF(AW6="","",SUM(AW$6:AW6))</f>
        <v/>
      </c>
    </row>
    <row r="7" customFormat="false" ht="12.75" hidden="false" customHeight="true" outlineLevel="0" collapsed="false">
      <c r="A7" s="9"/>
      <c r="B7" s="38" t="n">
        <f aca="false">Scores!$G$15</f>
        <v>45600</v>
      </c>
      <c r="C7" s="39" t="n">
        <v>2</v>
      </c>
      <c r="D7" s="40" t="str">
        <f aca="true">IF(OR(Scores!$H$1&lt;$C7,OFFSET($E$19,0,(D$4-1)*8)),"",OFFSET(Scores!$F$18,(D$4-1),($C7-1)))</f>
        <v/>
      </c>
      <c r="E7" s="41" t="str">
        <f aca="true">IF(OFFSET($E$19,0,(D$4-1)*8),0,IF(OR(D7="NCR",D7="DQ"),-5000,IF(D7="","",IF(OR(OFFSET($I$3,0,(D$4-1)*8)="",OFFSET($I$3,0,(D$4-1)*8)=0),IF(D7=0,0,-4500),(OFFSET($I$3,0,(D$4-1)*8)-D7)/OFFSET($I$3,0,(D$4-1)*8)*100))))</f>
        <v/>
      </c>
      <c r="F7" s="42" t="n">
        <v>3</v>
      </c>
      <c r="G7" s="43" t="str">
        <f aca="true">IF(OR(OFFSET($E$19,0,(D$4-1)*8),D7=""),"",IF(OR(D7="NCR",D7="DQ"),100,D7)+IF($C7=1,0,G6))</f>
        <v/>
      </c>
      <c r="H7" s="44" t="str">
        <f aca="true">IF(E7="","",IF(OR(D7="NCR",D7="DQ"),"L",IF(OR(OFFSET($E7,0,(F7-1)*8)="",Scores!$H$1&lt;$C7),"",IF(E7=OFFSET($E7,0,(F7-1)*8),"D",IF(E7&lt;OFFSET($E7,0,(F7-1)*8),"L","W")))))</f>
        <v/>
      </c>
      <c r="I7" s="44" t="str">
        <f aca="false">IF(H7="","",IF(H7="D",1,IF(H7="W",2,0)))</f>
        <v/>
      </c>
      <c r="J7" s="45" t="str">
        <f aca="false">IF(I7="","",SUM(I$6:I7))</f>
        <v/>
      </c>
      <c r="K7" s="46"/>
      <c r="L7" s="40" t="str">
        <f aca="true">IF(OR(Scores!$H$1&lt;$C7,OFFSET($E$19,0,(L$4-1)*8)),"",OFFSET(Scores!$F$18,(L$4-1),($C7-1)))</f>
        <v/>
      </c>
      <c r="M7" s="41" t="str">
        <f aca="true">IF(OFFSET($E$19,0,(L$4-1)*8),0,IF(OR(L7="NCR",L7="DQ"),-5000,IF(L7="","",IF(OR(OFFSET($I$3,0,(L$4-1)*8)="",OFFSET($I$3,0,(L$4-1)*8)=0),IF(L7=0,0,-4500),(OFFSET($I$3,0,(L$4-1)*8)-L7)/OFFSET($I$3,0,(L$4-1)*8)*100))))</f>
        <v/>
      </c>
      <c r="N7" s="42" t="n">
        <v>4</v>
      </c>
      <c r="O7" s="43" t="str">
        <f aca="true">IF(OR(OFFSET($E$19,0,(L$4-1)*8),L7=""),"",IF(OR(L7="NCR",L7="DQ"),100,L7)+IF($C7=1,0,O6))</f>
        <v/>
      </c>
      <c r="P7" s="44" t="str">
        <f aca="true">IF(M7="","",IF(OR(L7="NCR",L7="DQ"),"L",IF(OR(OFFSET($E7,0,(N7-1)*8)="",Scores!$H$1&lt;$C7),"",IF(M7=OFFSET($E7,0,(N7-1)*8),"D",IF(M7&lt;OFFSET($E7,0,(N7-1)*8),"L","W")))))</f>
        <v/>
      </c>
      <c r="Q7" s="44" t="str">
        <f aca="false">IF(P7="","",IF(P7="D",1,IF(P7="W",2,0)))</f>
        <v/>
      </c>
      <c r="R7" s="45" t="str">
        <f aca="false">IF(Q7="","",SUM(Q$6:Q7))</f>
        <v/>
      </c>
      <c r="S7" s="46"/>
      <c r="T7" s="47" t="str">
        <f aca="false">IF(OR(Scores!$G$24&lt;&gt;"Y",$U$19),"",Scores!$G$20)</f>
        <v/>
      </c>
      <c r="U7" s="41" t="str">
        <f aca="true">IF(OFFSET($E$19,0,(T$4-1)*8),0,IF(OR(T7="NCR",T7="DQ"),-5000,IF(T7="","",IF(OR(OFFSET($I$3,0,(T$4-1)*8)="",OFFSET($I$3,0,(T$4-1)*8)=0),IF(T7=0,0,-4500),(OFFSET($I$3,0,(T$4-1)*8)-T7)/OFFSET($I$3,0,(T$4-1)*8)*100))))</f>
        <v/>
      </c>
      <c r="V7" s="42" t="n">
        <v>1</v>
      </c>
      <c r="W7" s="43" t="str">
        <f aca="true">IF(OR(OFFSET($E$19,0,(T$4-1)*8),T7=""),"",IF(OR(T7="NCR",T7="DQ"),100,T7)+IF($C7=1,0,W6))</f>
        <v/>
      </c>
      <c r="X7" s="44" t="str">
        <f aca="true">IF(U7="","",IF(OR(T7="NCR",T7="DQ"),"L",IF(OR(OFFSET($E7,0,(V7-1)*8)="",Scores!$H$1&lt;$C7),"",IF(U7=OFFSET($E7,0,(V7-1)*8),"D",IF(U7&lt;OFFSET($E7,0,(V7-1)*8),"L","W")))))</f>
        <v/>
      </c>
      <c r="Y7" s="44" t="str">
        <f aca="false">IF(X7="","",IF(X7="D",1,IF(X7="W",2,0)))</f>
        <v/>
      </c>
      <c r="Z7" s="45" t="str">
        <f aca="false">IF(Y7="","",SUM(Y$6:Y7))</f>
        <v/>
      </c>
      <c r="AA7" s="46"/>
      <c r="AB7" s="48" t="str">
        <f aca="false">IF(OR(Scores!$G$24&lt;&gt;"Y",$AC$19),"",Scores!$G$21)</f>
        <v/>
      </c>
      <c r="AC7" s="41" t="str">
        <f aca="true">IF(OFFSET($E$19,0,(AB$4-1)*8),0,IF(OR(AB7="NCR",AB7="DQ"),-5000,IF(AB7="","",IF(OR(OFFSET($I$3,0,(AB$4-1)*8)="",OFFSET($I$3,0,(AB$4-1)*8)=0),IF(AB7=0,0,-4500),(OFFSET($I$3,0,(AB$4-1)*8)-AB7)/OFFSET($I$3,0,(AB$4-1)*8)*100))))</f>
        <v/>
      </c>
      <c r="AD7" s="42" t="n">
        <v>2</v>
      </c>
      <c r="AE7" s="43" t="str">
        <f aca="true">IF(OR(OFFSET($E$19,0,(AB$4-1)*8),AB7=""),"",IF(OR(AB7="NCR",AB7="DQ"),100,AB7)+IF($C7=1,0,AE6))</f>
        <v/>
      </c>
      <c r="AF7" s="44" t="str">
        <f aca="true">IF(AC7="","",IF(OR(AB7="NCR",AB7="DQ"),"L",IF(OR(OFFSET($E7,0,(AD7-1)*8)="",Scores!$H$1&lt;$C7),"",IF(AC7=OFFSET($E7,0,(AD7-1)*8),"D",IF(AC7&lt;OFFSET($E7,0,(AD7-1)*8),"L","W")))))</f>
        <v/>
      </c>
      <c r="AG7" s="44" t="str">
        <f aca="false">IF(AF7="","",IF(AF7="D",1,IF(AF7="W",2,0)))</f>
        <v/>
      </c>
      <c r="AH7" s="45" t="str">
        <f aca="false">IF(AG7="","",SUM(AG$6:AG7))</f>
        <v/>
      </c>
      <c r="AI7" s="46"/>
      <c r="AJ7" s="48" t="str">
        <f aca="false">IF(OR(Scores!$G$24&lt;&gt;"Y",$AK$19),"",Scores!$G$22)</f>
        <v/>
      </c>
      <c r="AK7" s="41" t="str">
        <f aca="true">IF(OFFSET($E$19,0,(AJ$4-1)*8),0,IF(OR(AJ7="NCR",AJ7="DQ"),-5000,IF(AJ7="","",IF(OR(OFFSET($I$3,0,(AJ$4-1)*8)="",OFFSET($I$3,0,(AJ$4-1)*8)=0),IF(AJ7=0,0,-4500),(OFFSET($I$3,0,(AJ$4-1)*8)-AJ7)/OFFSET($I$3,0,(AJ$4-1)*8)*100))))</f>
        <v/>
      </c>
      <c r="AL7" s="42" t="n">
        <v>6</v>
      </c>
      <c r="AM7" s="43" t="str">
        <f aca="true">IF(OR(OFFSET($E$19,0,(AJ$4-1)*8),AJ7=""),"",IF(OR(AJ7="NCR",AJ7="DQ"),100,AJ7)+IF($C7=1,0,AM6))</f>
        <v/>
      </c>
      <c r="AN7" s="44" t="str">
        <f aca="true">IF(AK7="","",IF(OR(AJ7="NCR",AJ7="DQ"),"L",IF(OR(OFFSET($E7,0,(AL7-1)*8)="",Scores!$H$1&lt;$C7),"",IF(AK7=OFFSET($E7,0,(AL7-1)*8),"D",IF(AK7&lt;OFFSET($E7,0,(AL7-1)*8),"L","W")))))</f>
        <v/>
      </c>
      <c r="AO7" s="44" t="str">
        <f aca="false">IF(AN7="","",IF(AN7="D",1,IF(AN7="W",2,0)))</f>
        <v/>
      </c>
      <c r="AP7" s="45" t="str">
        <f aca="false">IF(AO7="","",SUM(AO$6:AO7))</f>
        <v/>
      </c>
      <c r="AQ7" s="49"/>
      <c r="AR7" s="48" t="str">
        <f aca="false">IF(OR(Scores!$G$24&lt;&gt;"Y",$AS$19),"",Scores!$G$23)</f>
        <v/>
      </c>
      <c r="AS7" s="41" t="str">
        <f aca="true">IF(OFFSET($E$19,0,(AR$4-1)*8),0,IF(OR(AR7="NCR",AR7="DQ"),-5000,IF(AR7="","",IF(OR(OFFSET($I$3,0,(AR$4-1)*8)="",OFFSET($I$3,0,(AR$4-1)*8)=0),IF(AR7=0,0,-4500),(OFFSET($I$3,0,(AR$4-1)*8)-AR7)/OFFSET($I$3,0,(AR$4-1)*8)*100))))</f>
        <v/>
      </c>
      <c r="AT7" s="42" t="n">
        <v>5</v>
      </c>
      <c r="AU7" s="43" t="str">
        <f aca="true">IF(OR(OFFSET($E$19,0,(AR$4-1)*8),AR7=""),"",IF(OR(AR7="NCR",AR7="DQ"),100,AR7)+IF($C7=1,0,AU6))</f>
        <v/>
      </c>
      <c r="AV7" s="44" t="str">
        <f aca="true">IF(AS7="","",IF(OR(AR7="NCR",AR7="DQ"),"L",IF(OR(OFFSET($E7,0,(AT7-1)*8)="",Scores!$H$1&lt;$C7),"",IF(AS7=OFFSET($E7,0,(AT7-1)*8),"D",IF(AS7&lt;OFFSET($E7,0,(AT7-1)*8),"L","W")))))</f>
        <v/>
      </c>
      <c r="AW7" s="44" t="str">
        <f aca="false">IF(AV7="","",IF(AV7="D",1,IF(AV7="W",2,0)))</f>
        <v/>
      </c>
      <c r="AX7" s="45" t="str">
        <f aca="false">IF(AW7="","",SUM(AW$6:AW7))</f>
        <v/>
      </c>
    </row>
    <row r="8" customFormat="false" ht="12.75" hidden="false" customHeight="true" outlineLevel="0" collapsed="false">
      <c r="A8" s="9"/>
      <c r="B8" s="38" t="n">
        <f aca="false">Scores!$H$15</f>
        <v>45614</v>
      </c>
      <c r="C8" s="39" t="n">
        <v>3</v>
      </c>
      <c r="D8" s="40" t="str">
        <f aca="true">IF(OR(Scores!$H$1&lt;$C8,OFFSET($E$19,0,(D$4-1)*8)),"",OFFSET(Scores!$F$18,(D$4-1),($C8-1)))</f>
        <v/>
      </c>
      <c r="E8" s="41" t="str">
        <f aca="true">IF(OFFSET($E$19,0,(D$4-1)*8),0,IF(OR(D8="NCR",D8="DQ"),-5000,IF(D8="","",IF(OR(OFFSET($I$3,0,(D$4-1)*8)="",OFFSET($I$3,0,(D$4-1)*8)=0),IF(D8=0,0,-4500),(OFFSET($I$3,0,(D$4-1)*8)-D8)/OFFSET($I$3,0,(D$4-1)*8)*100))))</f>
        <v/>
      </c>
      <c r="F8" s="42" t="n">
        <v>4</v>
      </c>
      <c r="G8" s="43" t="str">
        <f aca="true">IF(OR(OFFSET($E$19,0,(D$4-1)*8),D8=""),"",IF(OR(D8="NCR",D8="DQ"),100,D8)+IF($C8=1,0,G7))</f>
        <v/>
      </c>
      <c r="H8" s="44" t="str">
        <f aca="true">IF(E8="","",IF(OR(D8="NCR",D8="DQ"),"L",IF(OR(OFFSET($E8,0,(F8-1)*8)="",Scores!$H$1&lt;$C8),"",IF(E8=OFFSET($E8,0,(F8-1)*8),"D",IF(E8&lt;OFFSET($E8,0,(F8-1)*8),"L","W")))))</f>
        <v/>
      </c>
      <c r="I8" s="44" t="str">
        <f aca="false">IF(H8="","",IF(H8="D",1,IF(H8="W",2,0)))</f>
        <v/>
      </c>
      <c r="J8" s="45" t="str">
        <f aca="false">IF(I8="","",SUM(I$6:I8))</f>
        <v/>
      </c>
      <c r="K8" s="46"/>
      <c r="L8" s="40" t="str">
        <f aca="true">IF(OR(Scores!$H$1&lt;$C8,OFFSET($E$19,0,(L$4-1)*8)),"",OFFSET(Scores!$F$18,(L$4-1),($C8-1)))</f>
        <v/>
      </c>
      <c r="M8" s="41" t="str">
        <f aca="true">IF(OFFSET($E$19,0,(L$4-1)*8),0,IF(OR(L8="NCR",L8="DQ"),-5000,IF(L8="","",IF(OR(OFFSET($I$3,0,(L$4-1)*8)="",OFFSET($I$3,0,(L$4-1)*8)=0),IF(L8=0,0,-4500),(OFFSET($I$3,0,(L$4-1)*8)-L8)/OFFSET($I$3,0,(L$4-1)*8)*100))))</f>
        <v/>
      </c>
      <c r="N8" s="42" t="n">
        <v>5</v>
      </c>
      <c r="O8" s="43" t="str">
        <f aca="true">IF(OR(OFFSET($E$19,0,(L$4-1)*8),L8=""),"",IF(OR(L8="NCR",L8="DQ"),100,L8)+IF($C8=1,0,O7))</f>
        <v/>
      </c>
      <c r="P8" s="44" t="str">
        <f aca="true">IF(M8="","",IF(OR(L8="NCR",L8="DQ"),"L",IF(OR(OFFSET($E8,0,(N8-1)*8)="",Scores!$H$1&lt;$C8),"",IF(M8=OFFSET($E8,0,(N8-1)*8),"D",IF(M8&lt;OFFSET($E8,0,(N8-1)*8),"L","W")))))</f>
        <v/>
      </c>
      <c r="Q8" s="44" t="str">
        <f aca="false">IF(P8="","",IF(P8="D",1,IF(P8="W",2,0)))</f>
        <v/>
      </c>
      <c r="R8" s="45" t="str">
        <f aca="false">IF(Q8="","",SUM(Q$6:Q8))</f>
        <v/>
      </c>
      <c r="S8" s="46"/>
      <c r="T8" s="47" t="str">
        <f aca="false">IF(OR(Scores!$H$24&lt;&gt;"Y",$U$19),"",Scores!$H$20)</f>
        <v/>
      </c>
      <c r="U8" s="41" t="str">
        <f aca="true">IF(OFFSET($E$19,0,(T$4-1)*8),0,IF(OR(T8="NCR",T8="DQ"),-5000,IF(T8="","",IF(OR(OFFSET($I$3,0,(T$4-1)*8)="",OFFSET($I$3,0,(T$4-1)*8)=0),IF(T8=0,0,-4500),(OFFSET($I$3,0,(T$4-1)*8)-T8)/OFFSET($I$3,0,(T$4-1)*8)*100))))</f>
        <v/>
      </c>
      <c r="V8" s="42" t="n">
        <v>6</v>
      </c>
      <c r="W8" s="43" t="str">
        <f aca="true">IF(OR(OFFSET($E$19,0,(T$4-1)*8),T8=""),"",IF(OR(T8="NCR",T8="DQ"),100,T8)+IF($C8=1,0,W7))</f>
        <v/>
      </c>
      <c r="X8" s="44" t="str">
        <f aca="true">IF(U8="","",IF(OR(T8="NCR",T8="DQ"),"L",IF(OR(OFFSET($E8,0,(V8-1)*8)="",Scores!$H$1&lt;$C8),"",IF(U8=OFFSET($E8,0,(V8-1)*8),"D",IF(U8&lt;OFFSET($E8,0,(V8-1)*8),"L","W")))))</f>
        <v/>
      </c>
      <c r="Y8" s="44" t="str">
        <f aca="false">IF(X8="","",IF(X8="D",1,IF(X8="W",2,0)))</f>
        <v/>
      </c>
      <c r="Z8" s="45" t="str">
        <f aca="false">IF(Y8="","",SUM(Y$6:Y8))</f>
        <v/>
      </c>
      <c r="AA8" s="46"/>
      <c r="AB8" s="48" t="str">
        <f aca="false">IF(OR(Scores!$H$24&lt;&gt;"Y",$AC$19),"",Scores!$H$21)</f>
        <v/>
      </c>
      <c r="AC8" s="41" t="str">
        <f aca="true">IF(OFFSET($E$19,0,(AB$4-1)*8),0,IF(OR(AB8="NCR",AB8="DQ"),-5000,IF(AB8="","",IF(OR(OFFSET($I$3,0,(AB$4-1)*8)="",OFFSET($I$3,0,(AB$4-1)*8)=0),IF(AB8=0,0,-4500),(OFFSET($I$3,0,(AB$4-1)*8)-AB8)/OFFSET($I$3,0,(AB$4-1)*8)*100))))</f>
        <v/>
      </c>
      <c r="AD8" s="42" t="n">
        <v>1</v>
      </c>
      <c r="AE8" s="43" t="str">
        <f aca="true">IF(OR(OFFSET($E$19,0,(AB$4-1)*8),AB8=""),"",IF(OR(AB8="NCR",AB8="DQ"),100,AB8)+IF($C8=1,0,AE7))</f>
        <v/>
      </c>
      <c r="AF8" s="44" t="str">
        <f aca="true">IF(AC8="","",IF(OR(AB8="NCR",AB8="DQ"),"L",IF(OR(OFFSET($E8,0,(AD8-1)*8)="",Scores!$H$1&lt;$C8),"",IF(AC8=OFFSET($E8,0,(AD8-1)*8),"D",IF(AC8&lt;OFFSET($E8,0,(AD8-1)*8),"L","W")))))</f>
        <v/>
      </c>
      <c r="AG8" s="44" t="str">
        <f aca="false">IF(AF8="","",IF(AF8="D",1,IF(AF8="W",2,0)))</f>
        <v/>
      </c>
      <c r="AH8" s="45" t="str">
        <f aca="false">IF(AG8="","",SUM(AG$6:AG8))</f>
        <v/>
      </c>
      <c r="AI8" s="46"/>
      <c r="AJ8" s="48" t="str">
        <f aca="false">IF(OR(Scores!$H$24&lt;&gt;"Y",$AK$19),"",Scores!$H$22)</f>
        <v/>
      </c>
      <c r="AK8" s="41" t="str">
        <f aca="true">IF(OFFSET($E$19,0,(AJ$4-1)*8),0,IF(OR(AJ8="NCR",AJ8="DQ"),-5000,IF(AJ8="","",IF(OR(OFFSET($I$3,0,(AJ$4-1)*8)="",OFFSET($I$3,0,(AJ$4-1)*8)=0),IF(AJ8=0,0,-4500),(OFFSET($I$3,0,(AJ$4-1)*8)-AJ8)/OFFSET($I$3,0,(AJ$4-1)*8)*100))))</f>
        <v/>
      </c>
      <c r="AL8" s="42" t="n">
        <v>2</v>
      </c>
      <c r="AM8" s="43" t="str">
        <f aca="true">IF(OR(OFFSET($E$19,0,(AJ$4-1)*8),AJ8=""),"",IF(OR(AJ8="NCR",AJ8="DQ"),100,AJ8)+IF($C8=1,0,AM7))</f>
        <v/>
      </c>
      <c r="AN8" s="44" t="str">
        <f aca="true">IF(AK8="","",IF(OR(AJ8="NCR",AJ8="DQ"),"L",IF(OR(OFFSET($E8,0,(AL8-1)*8)="",Scores!$H$1&lt;$C8),"",IF(AK8=OFFSET($E8,0,(AL8-1)*8),"D",IF(AK8&lt;OFFSET($E8,0,(AL8-1)*8),"L","W")))))</f>
        <v/>
      </c>
      <c r="AO8" s="44" t="str">
        <f aca="false">IF(AN8="","",IF(AN8="D",1,IF(AN8="W",2,0)))</f>
        <v/>
      </c>
      <c r="AP8" s="45" t="str">
        <f aca="false">IF(AO8="","",SUM(AO$6:AO8))</f>
        <v/>
      </c>
      <c r="AQ8" s="49"/>
      <c r="AR8" s="48" t="str">
        <f aca="false">IF(OR(Scores!$H$24&lt;&gt;"Y",$AS$19),"",Scores!$H$23)</f>
        <v/>
      </c>
      <c r="AS8" s="41" t="str">
        <f aca="true">IF(OFFSET($E$19,0,(AR$4-1)*8),0,IF(OR(AR8="NCR",AR8="DQ"),-5000,IF(AR8="","",IF(OR(OFFSET($I$3,0,(AR$4-1)*8)="",OFFSET($I$3,0,(AR$4-1)*8)=0),IF(AR8=0,0,-4500),(OFFSET($I$3,0,(AR$4-1)*8)-AR8)/OFFSET($I$3,0,(AR$4-1)*8)*100))))</f>
        <v/>
      </c>
      <c r="AT8" s="42" t="n">
        <v>3</v>
      </c>
      <c r="AU8" s="43" t="str">
        <f aca="true">IF(OR(OFFSET($E$19,0,(AR$4-1)*8),AR8=""),"",IF(OR(AR8="NCR",AR8="DQ"),100,AR8)+IF($C8=1,0,AU7))</f>
        <v/>
      </c>
      <c r="AV8" s="44" t="str">
        <f aca="true">IF(AS8="","",IF(OR(AR8="NCR",AR8="DQ"),"L",IF(OR(OFFSET($E8,0,(AT8-1)*8)="",Scores!$H$1&lt;$C8),"",IF(AS8=OFFSET($E8,0,(AT8-1)*8),"D",IF(AS8&lt;OFFSET($E8,0,(AT8-1)*8),"L","W")))))</f>
        <v/>
      </c>
      <c r="AW8" s="44" t="str">
        <f aca="false">IF(AV8="","",IF(AV8="D",1,IF(AV8="W",2,0)))</f>
        <v/>
      </c>
      <c r="AX8" s="45" t="str">
        <f aca="false">IF(AW8="","",SUM(AW$6:AW8))</f>
        <v/>
      </c>
    </row>
    <row r="9" customFormat="false" ht="12.75" hidden="false" customHeight="true" outlineLevel="0" collapsed="false">
      <c r="A9" s="9"/>
      <c r="B9" s="38" t="n">
        <f aca="false">Scores!$I$15</f>
        <v>45628</v>
      </c>
      <c r="C9" s="39" t="n">
        <v>4</v>
      </c>
      <c r="D9" s="40" t="str">
        <f aca="true">IF(OR(Scores!$H$1&lt;$C9,OFFSET($E$19,0,(D$4-1)*8)),"",OFFSET(Scores!$F$18,(D$4-1),($C9-1)))</f>
        <v/>
      </c>
      <c r="E9" s="41" t="str">
        <f aca="true">IF(OFFSET($E$19,0,(D$4-1)*8),0,IF(OR(D9="NCR",D9="DQ"),-5000,IF(D9="","",IF(OR(OFFSET($I$3,0,(D$4-1)*8)="",OFFSET($I$3,0,(D$4-1)*8)=0),IF(D9=0,0,-4500),(OFFSET($I$3,0,(D$4-1)*8)-D9)/OFFSET($I$3,0,(D$4-1)*8)*100))))</f>
        <v/>
      </c>
      <c r="F9" s="42" t="n">
        <v>5</v>
      </c>
      <c r="G9" s="43" t="str">
        <f aca="true">IF(OR(OFFSET($E$19,0,(D$4-1)*8),D9=""),"",IF(OR(D9="NCR",D9="DQ"),100,D9)+IF($C9=1,0,G8))</f>
        <v/>
      </c>
      <c r="H9" s="44" t="str">
        <f aca="true">IF(E9="","",IF(OR(D9="NCR",D9="DQ"),"L",IF(OR(OFFSET($E9,0,(F9-1)*8)="",Scores!$H$1&lt;$C9),"",IF(E9=OFFSET($E9,0,(F9-1)*8),"D",IF(E9&lt;OFFSET($E9,0,(F9-1)*8),"L","W")))))</f>
        <v/>
      </c>
      <c r="I9" s="44" t="str">
        <f aca="false">IF(H9="","",IF(H9="D",1,IF(H9="W",2,0)))</f>
        <v/>
      </c>
      <c r="J9" s="45" t="str">
        <f aca="false">IF(I9="","",SUM(I$6:I9))</f>
        <v/>
      </c>
      <c r="K9" s="46"/>
      <c r="L9" s="40" t="str">
        <f aca="true">IF(OR(Scores!$H$1&lt;$C9,OFFSET($E$19,0,(L$4-1)*8)),"",OFFSET(Scores!$F$18,(L$4-1),($C9-1)))</f>
        <v/>
      </c>
      <c r="M9" s="41" t="str">
        <f aca="true">IF(OFFSET($E$19,0,(L$4-1)*8),0,IF(OR(L9="NCR",L9="DQ"),-5000,IF(L9="","",IF(OR(OFFSET($I$3,0,(L$4-1)*8)="",OFFSET($I$3,0,(L$4-1)*8)=0),IF(L9=0,0,-4500),(OFFSET($I$3,0,(L$4-1)*8)-L9)/OFFSET($I$3,0,(L$4-1)*8)*100))))</f>
        <v/>
      </c>
      <c r="N9" s="42" t="n">
        <v>6</v>
      </c>
      <c r="O9" s="43" t="str">
        <f aca="true">IF(OR(OFFSET($E$19,0,(L$4-1)*8),L9=""),"",IF(OR(L9="NCR",L9="DQ"),100,L9)+IF($C9=1,0,O8))</f>
        <v/>
      </c>
      <c r="P9" s="44" t="str">
        <f aca="true">IF(M9="","",IF(OR(L9="NCR",L9="DQ"),"L",IF(OR(OFFSET($E9,0,(N9-1)*8)="",Scores!$H$1&lt;$C9),"",IF(M9=OFFSET($E9,0,(N9-1)*8),"D",IF(M9&lt;OFFSET($E9,0,(N9-1)*8),"L","W")))))</f>
        <v/>
      </c>
      <c r="Q9" s="44" t="str">
        <f aca="false">IF(P9="","",IF(P9="D",1,IF(P9="W",2,0)))</f>
        <v/>
      </c>
      <c r="R9" s="45" t="str">
        <f aca="false">IF(Q9="","",SUM(Q$6:Q9))</f>
        <v/>
      </c>
      <c r="S9" s="46"/>
      <c r="T9" s="47" t="str">
        <f aca="false">IF(OR(Scores!$I$24&lt;&gt;"Y",$U$19),"",Scores!$I$20)</f>
        <v/>
      </c>
      <c r="U9" s="41" t="str">
        <f aca="true">IF(OFFSET($E$19,0,(T$4-1)*8),0,IF(OR(T9="NCR",T9="DQ"),-5000,IF(T9="","",IF(OR(OFFSET($I$3,0,(T$4-1)*8)="",OFFSET($I$3,0,(T$4-1)*8)=0),IF(T9=0,0,-4500),(OFFSET($I$3,0,(T$4-1)*8)-T9)/OFFSET($I$3,0,(T$4-1)*8)*100))))</f>
        <v/>
      </c>
      <c r="V9" s="42" t="n">
        <v>4</v>
      </c>
      <c r="W9" s="43" t="str">
        <f aca="true">IF(OR(OFFSET($E$19,0,(T$4-1)*8),T9=""),"",IF(OR(T9="NCR",T9="DQ"),100,T9)+IF($C9=1,0,W8))</f>
        <v/>
      </c>
      <c r="X9" s="44" t="str">
        <f aca="true">IF(U9="","",IF(OR(T9="NCR",T9="DQ"),"L",IF(OR(OFFSET($E9,0,(V9-1)*8)="",Scores!$H$1&lt;$C9),"",IF(U9=OFFSET($E9,0,(V9-1)*8),"D",IF(U9&lt;OFFSET($E9,0,(V9-1)*8),"L","W")))))</f>
        <v/>
      </c>
      <c r="Y9" s="44" t="str">
        <f aca="false">IF(X9="","",IF(X9="D",1,IF(X9="W",2,0)))</f>
        <v/>
      </c>
      <c r="Z9" s="45" t="str">
        <f aca="false">IF(Y9="","",SUM(Y$6:Y9))</f>
        <v/>
      </c>
      <c r="AA9" s="46"/>
      <c r="AB9" s="48" t="str">
        <f aca="false">IF(OR(Scores!$I$24&lt;&gt;"Y",$AC$19),"",Scores!$I$21)</f>
        <v/>
      </c>
      <c r="AC9" s="41" t="str">
        <f aca="true">IF(OFFSET($E$19,0,(AB$4-1)*8),0,IF(OR(AB9="NCR",AB9="DQ"),-5000,IF(AB9="","",IF(OR(OFFSET($I$3,0,(AB$4-1)*8)="",OFFSET($I$3,0,(AB$4-1)*8)=0),IF(AB9=0,0,-4500),(OFFSET($I$3,0,(AB$4-1)*8)-AB9)/OFFSET($I$3,0,(AB$4-1)*8)*100))))</f>
        <v/>
      </c>
      <c r="AD9" s="42" t="n">
        <v>3</v>
      </c>
      <c r="AE9" s="43" t="str">
        <f aca="true">IF(OR(OFFSET($E$19,0,(AB$4-1)*8),AB9=""),"",IF(OR(AB9="NCR",AB9="DQ"),100,AB9)+IF($C9=1,0,AE8))</f>
        <v/>
      </c>
      <c r="AF9" s="44" t="str">
        <f aca="true">IF(AC9="","",IF(OR(AB9="NCR",AB9="DQ"),"L",IF(OR(OFFSET($E9,0,(AD9-1)*8)="",Scores!$H$1&lt;$C9),"",IF(AC9=OFFSET($E9,0,(AD9-1)*8),"D",IF(AC9&lt;OFFSET($E9,0,(AD9-1)*8),"L","W")))))</f>
        <v/>
      </c>
      <c r="AG9" s="44" t="str">
        <f aca="false">IF(AF9="","",IF(AF9="D",1,IF(AF9="W",2,0)))</f>
        <v/>
      </c>
      <c r="AH9" s="45" t="str">
        <f aca="false">IF(AG9="","",SUM(AG$6:AG9))</f>
        <v/>
      </c>
      <c r="AI9" s="46"/>
      <c r="AJ9" s="48" t="str">
        <f aca="false">IF(OR(Scores!$I$24&lt;&gt;"Y",$AK$19),"",Scores!$I$22)</f>
        <v/>
      </c>
      <c r="AK9" s="41" t="str">
        <f aca="true">IF(OFFSET($E$19,0,(AJ$4-1)*8),0,IF(OR(AJ9="NCR",AJ9="DQ"),-5000,IF(AJ9="","",IF(OR(OFFSET($I$3,0,(AJ$4-1)*8)="",OFFSET($I$3,0,(AJ$4-1)*8)=0),IF(AJ9=0,0,-4500),(OFFSET($I$3,0,(AJ$4-1)*8)-AJ9)/OFFSET($I$3,0,(AJ$4-1)*8)*100))))</f>
        <v/>
      </c>
      <c r="AL9" s="42" t="n">
        <v>1</v>
      </c>
      <c r="AM9" s="43" t="str">
        <f aca="true">IF(OR(OFFSET($E$19,0,(AJ$4-1)*8),AJ9=""),"",IF(OR(AJ9="NCR",AJ9="DQ"),100,AJ9)+IF($C9=1,0,AM8))</f>
        <v/>
      </c>
      <c r="AN9" s="44" t="str">
        <f aca="true">IF(AK9="","",IF(OR(AJ9="NCR",AJ9="DQ"),"L",IF(OR(OFFSET($E9,0,(AL9-1)*8)="",Scores!$H$1&lt;$C9),"",IF(AK9=OFFSET($E9,0,(AL9-1)*8),"D",IF(AK9&lt;OFFSET($E9,0,(AL9-1)*8),"L","W")))))</f>
        <v/>
      </c>
      <c r="AO9" s="44" t="str">
        <f aca="false">IF(AN9="","",IF(AN9="D",1,IF(AN9="W",2,0)))</f>
        <v/>
      </c>
      <c r="AP9" s="45" t="str">
        <f aca="false">IF(AO9="","",SUM(AO$6:AO9))</f>
        <v/>
      </c>
      <c r="AQ9" s="49"/>
      <c r="AR9" s="48" t="str">
        <f aca="false">IF(OR(Scores!$I$24&lt;&gt;"Y",$AS$19),"",Scores!$I$23)</f>
        <v/>
      </c>
      <c r="AS9" s="41" t="str">
        <f aca="true">IF(OFFSET($E$19,0,(AR$4-1)*8),0,IF(OR(AR9="NCR",AR9="DQ"),-5000,IF(AR9="","",IF(OR(OFFSET($I$3,0,(AR$4-1)*8)="",OFFSET($I$3,0,(AR$4-1)*8)=0),IF(AR9=0,0,-4500),(OFFSET($I$3,0,(AR$4-1)*8)-AR9)/OFFSET($I$3,0,(AR$4-1)*8)*100))))</f>
        <v/>
      </c>
      <c r="AT9" s="42" t="n">
        <v>2</v>
      </c>
      <c r="AU9" s="43" t="str">
        <f aca="true">IF(OR(OFFSET($E$19,0,(AR$4-1)*8),AR9=""),"",IF(OR(AR9="NCR",AR9="DQ"),100,AR9)+IF($C9=1,0,AU8))</f>
        <v/>
      </c>
      <c r="AV9" s="44" t="str">
        <f aca="true">IF(AS9="","",IF(OR(AR9="NCR",AR9="DQ"),"L",IF(OR(OFFSET($E9,0,(AT9-1)*8)="",Scores!$H$1&lt;$C9),"",IF(AS9=OFFSET($E9,0,(AT9-1)*8),"D",IF(AS9&lt;OFFSET($E9,0,(AT9-1)*8),"L","W")))))</f>
        <v/>
      </c>
      <c r="AW9" s="44" t="str">
        <f aca="false">IF(AV9="","",IF(AV9="D",1,IF(AV9="W",2,0)))</f>
        <v/>
      </c>
      <c r="AX9" s="45" t="str">
        <f aca="false">IF(AW9="","",SUM(AW$6:AW9))</f>
        <v/>
      </c>
    </row>
    <row r="10" customFormat="false" ht="12.75" hidden="false" customHeight="true" outlineLevel="0" collapsed="false">
      <c r="A10" s="9"/>
      <c r="B10" s="38" t="n">
        <f aca="false">Scores!$J$15</f>
        <v>45642</v>
      </c>
      <c r="C10" s="39" t="n">
        <v>5</v>
      </c>
      <c r="D10" s="40" t="str">
        <f aca="true">IF(OR(Scores!$H$1&lt;$C10,OFFSET($E$19,0,(D$4-1)*8)),"",OFFSET(Scores!$F$18,(D$4-1),($C10-1)))</f>
        <v/>
      </c>
      <c r="E10" s="41" t="str">
        <f aca="true">IF(OFFSET($E$19,0,(D$4-1)*8),0,IF(OR(D10="NCR",D10="DQ"),-5000,IF(D10="","",IF(OR(OFFSET($I$3,0,(D$4-1)*8)="",OFFSET($I$3,0,(D$4-1)*8)=0),IF(D10=0,0,-4500),(OFFSET($I$3,0,(D$4-1)*8)-D10)/OFFSET($I$3,0,(D$4-1)*8)*100))))</f>
        <v/>
      </c>
      <c r="F10" s="42" t="n">
        <v>6</v>
      </c>
      <c r="G10" s="43" t="str">
        <f aca="true">IF(OR(OFFSET($E$19,0,(D$4-1)*8),D10=""),"",IF(OR(D10="NCR",D10="DQ"),100,D10)+IF($C10=1,0,G9))</f>
        <v/>
      </c>
      <c r="H10" s="44" t="str">
        <f aca="true">IF(E10="","",IF(OR(D10="NCR",D10="DQ"),"L",IF(OR(OFFSET($E10,0,(F10-1)*8)="",Scores!$H$1&lt;$C10),"",IF(E10=OFFSET($E10,0,(F10-1)*8),"D",IF(E10&lt;OFFSET($E10,0,(F10-1)*8),"L","W")))))</f>
        <v/>
      </c>
      <c r="I10" s="44" t="str">
        <f aca="false">IF(H10="","",IF(H10="D",1,IF(H10="W",2,0)))</f>
        <v/>
      </c>
      <c r="J10" s="45" t="str">
        <f aca="false">IF(I10="","",SUM(I$6:I10))</f>
        <v/>
      </c>
      <c r="K10" s="46"/>
      <c r="L10" s="40" t="str">
        <f aca="true">IF(OR(Scores!$H$1&lt;$C10,OFFSET($E$19,0,(L$4-1)*8)),"",OFFSET(Scores!$F$18,(L$4-1),($C10-1)))</f>
        <v/>
      </c>
      <c r="M10" s="41" t="str">
        <f aca="true">IF(OFFSET($E$19,0,(L$4-1)*8),0,IF(OR(L10="NCR",L10="DQ"),-5000,IF(L10="","",IF(OR(OFFSET($I$3,0,(L$4-1)*8)="",OFFSET($I$3,0,(L$4-1)*8)=0),IF(L10=0,0,-4500),(OFFSET($I$3,0,(L$4-1)*8)-L10)/OFFSET($I$3,0,(L$4-1)*8)*100))))</f>
        <v/>
      </c>
      <c r="N10" s="42" t="n">
        <v>3</v>
      </c>
      <c r="O10" s="43" t="str">
        <f aca="true">IF(OR(OFFSET($E$19,0,(L$4-1)*8),L10=""),"",IF(OR(L10="NCR",L10="DQ"),100,L10)+IF($C10=1,0,O9))</f>
        <v/>
      </c>
      <c r="P10" s="44" t="str">
        <f aca="true">IF(M10="","",IF(OR(L10="NCR",L10="DQ"),"L",IF(OR(OFFSET($E10,0,(N10-1)*8)="",Scores!$H$1&lt;$C10),"",IF(M10=OFFSET($E10,0,(N10-1)*8),"D",IF(M10&lt;OFFSET($E10,0,(N10-1)*8),"L","W")))))</f>
        <v/>
      </c>
      <c r="Q10" s="44" t="str">
        <f aca="false">IF(P10="","",IF(P10="D",1,IF(P10="W",2,0)))</f>
        <v/>
      </c>
      <c r="R10" s="45" t="str">
        <f aca="false">IF(Q10="","",SUM(Q$6:Q10))</f>
        <v/>
      </c>
      <c r="S10" s="46"/>
      <c r="T10" s="47" t="str">
        <f aca="false">IF(OR(Scores!$J$24&lt;&gt;"Y",$U$19),"",Scores!$J$20)</f>
        <v/>
      </c>
      <c r="U10" s="41" t="str">
        <f aca="true">IF(OFFSET($E$19,0,(T$4-1)*8),0,IF(OR(T10="NCR",T10="DQ"),-5000,IF(T10="","",IF(OR(OFFSET($I$3,0,(T$4-1)*8)="",OFFSET($I$3,0,(T$4-1)*8)=0),IF(T10=0,0,-4500),(OFFSET($I$3,0,(T$4-1)*8)-T10)/OFFSET($I$3,0,(T$4-1)*8)*100))))</f>
        <v/>
      </c>
      <c r="V10" s="42" t="n">
        <v>2</v>
      </c>
      <c r="W10" s="43" t="str">
        <f aca="true">IF(OR(OFFSET($E$19,0,(T$4-1)*8),T10=""),"",IF(OR(T10="NCR",T10="DQ"),100,T10)+IF($C10=1,0,W9))</f>
        <v/>
      </c>
      <c r="X10" s="44" t="str">
        <f aca="true">IF(U10="","",IF(OR(T10="NCR",T10="DQ"),"L",IF(OR(OFFSET($E10,0,(V10-1)*8)="",Scores!$H$1&lt;$C10),"",IF(U10=OFFSET($E10,0,(V10-1)*8),"D",IF(U10&lt;OFFSET($E10,0,(V10-1)*8),"L","W")))))</f>
        <v/>
      </c>
      <c r="Y10" s="44" t="str">
        <f aca="false">IF(X10="","",IF(X10="D",1,IF(X10="W",2,0)))</f>
        <v/>
      </c>
      <c r="Z10" s="45" t="str">
        <f aca="false">IF(Y10="","",SUM(Y$6:Y10))</f>
        <v/>
      </c>
      <c r="AA10" s="46"/>
      <c r="AB10" s="48" t="str">
        <f aca="false">IF(OR(Scores!$J$24&lt;&gt;"Y",$AC$19),"",Scores!$J$21)</f>
        <v/>
      </c>
      <c r="AC10" s="41" t="str">
        <f aca="true">IF(OFFSET($E$19,0,(AB$4-1)*8),0,IF(OR(AB10="NCR",AB10="DQ"),-5000,IF(AB10="","",IF(OR(OFFSET($I$3,0,(AB$4-1)*8)="",OFFSET($I$3,0,(AB$4-1)*8)=0),IF(AB10=0,0,-4500),(OFFSET($I$3,0,(AB$4-1)*8)-AB10)/OFFSET($I$3,0,(AB$4-1)*8)*100))))</f>
        <v/>
      </c>
      <c r="AD10" s="42" t="n">
        <v>5</v>
      </c>
      <c r="AE10" s="43" t="str">
        <f aca="true">IF(OR(OFFSET($E$19,0,(AB$4-1)*8),AB10=""),"",IF(OR(AB10="NCR",AB10="DQ"),100,AB10)+IF($C10=1,0,AE9))</f>
        <v/>
      </c>
      <c r="AF10" s="44" t="str">
        <f aca="true">IF(AC10="","",IF(OR(AB10="NCR",AB10="DQ"),"L",IF(OR(OFFSET($E10,0,(AD10-1)*8)="",Scores!$H$1&lt;$C10),"",IF(AC10=OFFSET($E10,0,(AD10-1)*8),"D",IF(AC10&lt;OFFSET($E10,0,(AD10-1)*8),"L","W")))))</f>
        <v/>
      </c>
      <c r="AG10" s="44" t="str">
        <f aca="false">IF(AF10="","",IF(AF10="D",1,IF(AF10="W",2,0)))</f>
        <v/>
      </c>
      <c r="AH10" s="45" t="str">
        <f aca="false">IF(AG10="","",SUM(AG$6:AG10))</f>
        <v/>
      </c>
      <c r="AI10" s="46"/>
      <c r="AJ10" s="48" t="str">
        <f aca="false">IF(OR(Scores!$J$24&lt;&gt;"Y",$AK$19),"",Scores!$J$22)</f>
        <v/>
      </c>
      <c r="AK10" s="41" t="str">
        <f aca="true">IF(OFFSET($E$19,0,(AJ$4-1)*8),0,IF(OR(AJ10="NCR",AJ10="DQ"),-5000,IF(AJ10="","",IF(OR(OFFSET($I$3,0,(AJ$4-1)*8)="",OFFSET($I$3,0,(AJ$4-1)*8)=0),IF(AJ10=0,0,-4500),(OFFSET($I$3,0,(AJ$4-1)*8)-AJ10)/OFFSET($I$3,0,(AJ$4-1)*8)*100))))</f>
        <v/>
      </c>
      <c r="AL10" s="42" t="n">
        <v>4</v>
      </c>
      <c r="AM10" s="43" t="str">
        <f aca="true">IF(OR(OFFSET($E$19,0,(AJ$4-1)*8),AJ10=""),"",IF(OR(AJ10="NCR",AJ10="DQ"),100,AJ10)+IF($C10=1,0,AM9))</f>
        <v/>
      </c>
      <c r="AN10" s="44" t="str">
        <f aca="true">IF(AK10="","",IF(OR(AJ10="NCR",AJ10="DQ"),"L",IF(OR(OFFSET($E10,0,(AL10-1)*8)="",Scores!$H$1&lt;$C10),"",IF(AK10=OFFSET($E10,0,(AL10-1)*8),"D",IF(AK10&lt;OFFSET($E10,0,(AL10-1)*8),"L","W")))))</f>
        <v/>
      </c>
      <c r="AO10" s="44" t="str">
        <f aca="false">IF(AN10="","",IF(AN10="D",1,IF(AN10="W",2,0)))</f>
        <v/>
      </c>
      <c r="AP10" s="45" t="str">
        <f aca="false">IF(AO10="","",SUM(AO$6:AO10))</f>
        <v/>
      </c>
      <c r="AQ10" s="49"/>
      <c r="AR10" s="48" t="str">
        <f aca="false">IF(OR(Scores!$J$24&lt;&gt;"Y",$AS$19),"",Scores!$J$23)</f>
        <v/>
      </c>
      <c r="AS10" s="41" t="str">
        <f aca="true">IF(OFFSET($E$19,0,(AR$4-1)*8),0,IF(OR(AR10="NCR",AR10="DQ"),-5000,IF(AR10="","",IF(OR(OFFSET($I$3,0,(AR$4-1)*8)="",OFFSET($I$3,0,(AR$4-1)*8)=0),IF(AR10=0,0,-4500),(OFFSET($I$3,0,(AR$4-1)*8)-AR10)/OFFSET($I$3,0,(AR$4-1)*8)*100))))</f>
        <v/>
      </c>
      <c r="AT10" s="42" t="n">
        <v>1</v>
      </c>
      <c r="AU10" s="43" t="str">
        <f aca="true">IF(OR(OFFSET($E$19,0,(AR$4-1)*8),AR10=""),"",IF(OR(AR10="NCR",AR10="DQ"),100,AR10)+IF($C10=1,0,AU9))</f>
        <v/>
      </c>
      <c r="AV10" s="44" t="str">
        <f aca="true">IF(AS10="","",IF(OR(AR10="NCR",AR10="DQ"),"L",IF(OR(OFFSET($E10,0,(AT10-1)*8)="",Scores!$H$1&lt;$C10),"",IF(AS10=OFFSET($E10,0,(AT10-1)*8),"D",IF(AS10&lt;OFFSET($E10,0,(AT10-1)*8),"L","W")))))</f>
        <v/>
      </c>
      <c r="AW10" s="44" t="str">
        <f aca="false">IF(AV10="","",IF(AV10="D",1,IF(AV10="W",2,0)))</f>
        <v/>
      </c>
      <c r="AX10" s="45" t="str">
        <f aca="false">IF(AW10="","",SUM(AW$6:AW10))</f>
        <v/>
      </c>
    </row>
    <row r="11" customFormat="false" ht="12.75" hidden="false" customHeight="true" outlineLevel="0" collapsed="false">
      <c r="A11" s="9"/>
      <c r="B11" s="38" t="n">
        <f aca="false">Scores!$K$15</f>
        <v>45663</v>
      </c>
      <c r="C11" s="39" t="n">
        <v>6</v>
      </c>
      <c r="D11" s="40" t="str">
        <f aca="true">IF(OR(Scores!$H$1&lt;$C11,OFFSET($E$19,0,(D$4-1)*8)),"",OFFSET(Scores!$F$18,(D$4-1),($C11-1)))</f>
        <v/>
      </c>
      <c r="E11" s="41" t="str">
        <f aca="true">IF(OFFSET($E$19,0,(D$4-1)*8),0,IF(OR(D11="NCR",D11="DQ"),-5000,IF(D11="","",IF(OR(OFFSET($I$3,0,(D$4-1)*8)="",OFFSET($I$3,0,(D$4-1)*8)=0),IF(D11=0,0,-4500),(OFFSET($I$3,0,(D$4-1)*8)-D11)/OFFSET($I$3,0,(D$4-1)*8)*100))))</f>
        <v/>
      </c>
      <c r="F11" s="42" t="n">
        <v>2</v>
      </c>
      <c r="G11" s="43" t="str">
        <f aca="true">IF(OR(OFFSET($E$19,0,(D$4-1)*8),D11=""),"",IF(OR(D11="NCR",D11="DQ"),100,D11)+IF($C11=1,0,G10))</f>
        <v/>
      </c>
      <c r="H11" s="44" t="str">
        <f aca="true">IF(E11="","",IF(OR(D11="NCR",D11="DQ"),"L",IF(OR(OFFSET($E11,0,(F11-1)*8)="",Scores!$H$1&lt;$C11),"",IF(E11=OFFSET($E11,0,(F11-1)*8),"D",IF(E11&lt;OFFSET($E11,0,(F11-1)*8),"L","W")))))</f>
        <v/>
      </c>
      <c r="I11" s="44" t="str">
        <f aca="false">IF(H11="","",IF(H11="D",1,IF(H11="W",2,0)))</f>
        <v/>
      </c>
      <c r="J11" s="45" t="str">
        <f aca="false">IF(I11="","",SUM(I$6:I11))</f>
        <v/>
      </c>
      <c r="K11" s="46"/>
      <c r="L11" s="40" t="str">
        <f aca="true">IF(OR(Scores!$H$1&lt;$C11,OFFSET($E$19,0,(L$4-1)*8)),"",OFFSET(Scores!$F$18,(L$4-1),($C11-1)))</f>
        <v/>
      </c>
      <c r="M11" s="41" t="str">
        <f aca="true">IF(OFFSET($E$19,0,(L$4-1)*8),0,IF(OR(L11="NCR",L11="DQ"),-5000,IF(L11="","",IF(OR(OFFSET($I$3,0,(L$4-1)*8)="",OFFSET($I$3,0,(L$4-1)*8)=0),IF(L11=0,0,-4500),(OFFSET($I$3,0,(L$4-1)*8)-L11)/OFFSET($I$3,0,(L$4-1)*8)*100))))</f>
        <v/>
      </c>
      <c r="N11" s="42" t="n">
        <v>1</v>
      </c>
      <c r="O11" s="43" t="str">
        <f aca="true">IF(OR(OFFSET($E$19,0,(L$4-1)*8),L11=""),"",IF(OR(L11="NCR",L11="DQ"),100,L11)+IF($C11=1,0,O10))</f>
        <v/>
      </c>
      <c r="P11" s="44" t="str">
        <f aca="true">IF(M11="","",IF(OR(L11="NCR",L11="DQ"),"L",IF(OR(OFFSET($E11,0,(N11-1)*8)="",Scores!$H$1&lt;$C11),"",IF(M11=OFFSET($E11,0,(N11-1)*8),"D",IF(M11&lt;OFFSET($E11,0,(N11-1)*8),"L","W")))))</f>
        <v/>
      </c>
      <c r="Q11" s="44" t="str">
        <f aca="false">IF(P11="","",IF(P11="D",1,IF(P11="W",2,0)))</f>
        <v/>
      </c>
      <c r="R11" s="45" t="str">
        <f aca="false">IF(Q11="","",SUM(Q$6:Q11))</f>
        <v/>
      </c>
      <c r="S11" s="46"/>
      <c r="T11" s="47" t="str">
        <f aca="false">IF(OR(Scores!$K$24&lt;&gt;"Y",$U$19),"",Scores!$K$20)</f>
        <v/>
      </c>
      <c r="U11" s="41" t="str">
        <f aca="true">IF(OFFSET($E$19,0,(T$4-1)*8),0,IF(OR(T11="NCR",T11="DQ"),-5000,IF(T11="","",IF(OR(OFFSET($I$3,0,(T$4-1)*8)="",OFFSET($I$3,0,(T$4-1)*8)=0),IF(T11=0,0,-4500),(OFFSET($I$3,0,(T$4-1)*8)-T11)/OFFSET($I$3,0,(T$4-1)*8)*100))))</f>
        <v/>
      </c>
      <c r="V11" s="42" t="n">
        <v>5</v>
      </c>
      <c r="W11" s="43" t="str">
        <f aca="true">IF(OR(OFFSET($E$19,0,(T$4-1)*8),T11=""),"",IF(OR(T11="NCR",T11="DQ"),100,T11)+IF($C11=1,0,W10))</f>
        <v/>
      </c>
      <c r="X11" s="44" t="str">
        <f aca="true">IF(U11="","",IF(OR(T11="NCR",T11="DQ"),"L",IF(OR(OFFSET($E11,0,(V11-1)*8)="",Scores!$H$1&lt;$C11),"",IF(U11=OFFSET($E11,0,(V11-1)*8),"D",IF(U11&lt;OFFSET($E11,0,(V11-1)*8),"L","W")))))</f>
        <v/>
      </c>
      <c r="Y11" s="44" t="str">
        <f aca="false">IF(X11="","",IF(X11="D",1,IF(X11="W",2,0)))</f>
        <v/>
      </c>
      <c r="Z11" s="45" t="str">
        <f aca="false">IF(Y11="","",SUM(Y$6:Y11))</f>
        <v/>
      </c>
      <c r="AA11" s="46"/>
      <c r="AB11" s="48" t="str">
        <f aca="false">IF(OR(Scores!$K$24&lt;&gt;"Y",$AC$19),"",Scores!$K$21)</f>
        <v/>
      </c>
      <c r="AC11" s="41" t="str">
        <f aca="true">IF(OFFSET($E$19,0,(AB$4-1)*8),0,IF(OR(AB11="NCR",AB11="DQ"),-5000,IF(AB11="","",IF(OR(OFFSET($I$3,0,(AB$4-1)*8)="",OFFSET($I$3,0,(AB$4-1)*8)=0),IF(AB11=0,0,-4500),(OFFSET($I$3,0,(AB$4-1)*8)-AB11)/OFFSET($I$3,0,(AB$4-1)*8)*100))))</f>
        <v/>
      </c>
      <c r="AD11" s="42" t="n">
        <v>6</v>
      </c>
      <c r="AE11" s="43" t="str">
        <f aca="true">IF(OR(OFFSET($E$19,0,(AB$4-1)*8),AB11=""),"",IF(OR(AB11="NCR",AB11="DQ"),100,AB11)+IF($C11=1,0,AE10))</f>
        <v/>
      </c>
      <c r="AF11" s="44" t="str">
        <f aca="true">IF(AC11="","",IF(OR(AB11="NCR",AB11="DQ"),"L",IF(OR(OFFSET($E11,0,(AD11-1)*8)="",Scores!$H$1&lt;$C11),"",IF(AC11=OFFSET($E11,0,(AD11-1)*8),"D",IF(AC11&lt;OFFSET($E11,0,(AD11-1)*8),"L","W")))))</f>
        <v/>
      </c>
      <c r="AG11" s="44" t="str">
        <f aca="false">IF(AF11="","",IF(AF11="D",1,IF(AF11="W",2,0)))</f>
        <v/>
      </c>
      <c r="AH11" s="45" t="str">
        <f aca="false">IF(AG11="","",SUM(AG$6:AG11))</f>
        <v/>
      </c>
      <c r="AI11" s="46"/>
      <c r="AJ11" s="48" t="str">
        <f aca="false">IF(OR(Scores!$K$24&lt;&gt;"Y",$AK$19),"",Scores!$K$22)</f>
        <v/>
      </c>
      <c r="AK11" s="41" t="str">
        <f aca="true">IF(OFFSET($E$19,0,(AJ$4-1)*8),0,IF(OR(AJ11="NCR",AJ11="DQ"),-5000,IF(AJ11="","",IF(OR(OFFSET($I$3,0,(AJ$4-1)*8)="",OFFSET($I$3,0,(AJ$4-1)*8)=0),IF(AJ11=0,0,-4500),(OFFSET($I$3,0,(AJ$4-1)*8)-AJ11)/OFFSET($I$3,0,(AJ$4-1)*8)*100))))</f>
        <v/>
      </c>
      <c r="AL11" s="42" t="n">
        <v>3</v>
      </c>
      <c r="AM11" s="43" t="str">
        <f aca="true">IF(OR(OFFSET($E$19,0,(AJ$4-1)*8),AJ11=""),"",IF(OR(AJ11="NCR",AJ11="DQ"),100,AJ11)+IF($C11=1,0,AM10))</f>
        <v/>
      </c>
      <c r="AN11" s="44" t="str">
        <f aca="true">IF(AK11="","",IF(OR(AJ11="NCR",AJ11="DQ"),"L",IF(OR(OFFSET($E11,0,(AL11-1)*8)="",Scores!$H$1&lt;$C11),"",IF(AK11=OFFSET($E11,0,(AL11-1)*8),"D",IF(AK11&lt;OFFSET($E11,0,(AL11-1)*8),"L","W")))))</f>
        <v/>
      </c>
      <c r="AO11" s="44" t="str">
        <f aca="false">IF(AN11="","",IF(AN11="D",1,IF(AN11="W",2,0)))</f>
        <v/>
      </c>
      <c r="AP11" s="45" t="str">
        <f aca="false">IF(AO11="","",SUM(AO$6:AO11))</f>
        <v/>
      </c>
      <c r="AQ11" s="49"/>
      <c r="AR11" s="48" t="str">
        <f aca="false">IF(OR(Scores!$K$24&lt;&gt;"Y",$AS$19),"",Scores!$K$23)</f>
        <v/>
      </c>
      <c r="AS11" s="41" t="str">
        <f aca="true">IF(OFFSET($E$19,0,(AR$4-1)*8),0,IF(OR(AR11="NCR",AR11="DQ"),-5000,IF(AR11="","",IF(OR(OFFSET($I$3,0,(AR$4-1)*8)="",OFFSET($I$3,0,(AR$4-1)*8)=0),IF(AR11=0,0,-4500),(OFFSET($I$3,0,(AR$4-1)*8)-AR11)/OFFSET($I$3,0,(AR$4-1)*8)*100))))</f>
        <v/>
      </c>
      <c r="AT11" s="42" t="n">
        <v>4</v>
      </c>
      <c r="AU11" s="43" t="str">
        <f aca="true">IF(OR(OFFSET($E$19,0,(AR$4-1)*8),AR11=""),"",IF(OR(AR11="NCR",AR11="DQ"),100,AR11)+IF($C11=1,0,AU10))</f>
        <v/>
      </c>
      <c r="AV11" s="44" t="str">
        <f aca="true">IF(AS11="","",IF(OR(AR11="NCR",AR11="DQ"),"L",IF(OR(OFFSET($E11,0,(AT11-1)*8)="",Scores!$H$1&lt;$C11),"",IF(AS11=OFFSET($E11,0,(AT11-1)*8),"D",IF(AS11&lt;OFFSET($E11,0,(AT11-1)*8),"L","W")))))</f>
        <v/>
      </c>
      <c r="AW11" s="44" t="str">
        <f aca="false">IF(AV11="","",IF(AV11="D",1,IF(AV11="W",2,0)))</f>
        <v/>
      </c>
      <c r="AX11" s="45" t="str">
        <f aca="false">IF(AW11="","",SUM(AW$6:AW11))</f>
        <v/>
      </c>
    </row>
    <row r="12" customFormat="false" ht="12.75" hidden="false" customHeight="true" outlineLevel="0" collapsed="false">
      <c r="A12" s="9"/>
      <c r="B12" s="38" t="n">
        <f aca="false">Scores!$L$15</f>
        <v>45677</v>
      </c>
      <c r="C12" s="39" t="n">
        <v>7</v>
      </c>
      <c r="D12" s="40" t="str">
        <f aca="true">IF(OR(Scores!$H$1&lt;$C12,OFFSET($E$19,0,(D$4-1)*8)),"",OFFSET(Scores!$F$18,(D$4-1),($C12-1)))</f>
        <v/>
      </c>
      <c r="E12" s="41" t="str">
        <f aca="true">IF(OFFSET($E$19,0,(D$4-1)*8),0,IF(OR(D12="NCR",D12="DQ"),-5000,IF(D12="","",IF(OR(OFFSET($I$3,0,(D$4-1)*8)="",OFFSET($I$3,0,(D$4-1)*8)=0),IF(D12=0,0,-4500),(OFFSET($I$3,0,(D$4-1)*8)-D12)/OFFSET($I$3,0,(D$4-1)*8)*100))))</f>
        <v/>
      </c>
      <c r="F12" s="42" t="n">
        <v>3</v>
      </c>
      <c r="G12" s="43" t="str">
        <f aca="true">IF(OR(OFFSET($E$19,0,(D$4-1)*8),D12=""),"",IF(OR(D12="NCR",D12="DQ"),100,D12)+IF($C12=1,0,G11))</f>
        <v/>
      </c>
      <c r="H12" s="44" t="str">
        <f aca="true">IF(E12="","",IF(OR(D12="NCR",D12="DQ"),"L",IF(OR(OFFSET($E12,0,(F12-1)*8)="",Scores!$H$1&lt;$C12),"",IF(E12=OFFSET($E12,0,(F12-1)*8),"D",IF(E12&lt;OFFSET($E12,0,(F12-1)*8),"L","W")))))</f>
        <v/>
      </c>
      <c r="I12" s="44" t="str">
        <f aca="false">IF(H12="","",IF(H12="D",1,IF(H12="W",2,0)))</f>
        <v/>
      </c>
      <c r="J12" s="45" t="str">
        <f aca="false">IF(I12="","",SUM(I$6:I12))</f>
        <v/>
      </c>
      <c r="K12" s="46"/>
      <c r="L12" s="40" t="str">
        <f aca="true">IF(OR(Scores!$H$1&lt;$C12,OFFSET($E$19,0,(L$4-1)*8)),"",OFFSET(Scores!$F$18,(L$4-1),($C12-1)))</f>
        <v/>
      </c>
      <c r="M12" s="41" t="str">
        <f aca="true">IF(OFFSET($E$19,0,(L$4-1)*8),0,IF(OR(L12="NCR",L12="DQ"),-5000,IF(L12="","",IF(OR(OFFSET($I$3,0,(L$4-1)*8)="",OFFSET($I$3,0,(L$4-1)*8)=0),IF(L12=0,0,-4500),(OFFSET($I$3,0,(L$4-1)*8)-L12)/OFFSET($I$3,0,(L$4-1)*8)*100))))</f>
        <v/>
      </c>
      <c r="N12" s="42" t="n">
        <v>4</v>
      </c>
      <c r="O12" s="43" t="str">
        <f aca="true">IF(OR(OFFSET($E$19,0,(L$4-1)*8),L12=""),"",IF(OR(L12="NCR",L12="DQ"),100,L12)+IF($C12=1,0,O11))</f>
        <v/>
      </c>
      <c r="P12" s="44" t="str">
        <f aca="true">IF(M12="","",IF(OR(L12="NCR",L12="DQ"),"L",IF(OR(OFFSET($E12,0,(N12-1)*8)="",Scores!$H$1&lt;$C12),"",IF(M12=OFFSET($E12,0,(N12-1)*8),"D",IF(M12&lt;OFFSET($E12,0,(N12-1)*8),"L","W")))))</f>
        <v/>
      </c>
      <c r="Q12" s="44" t="str">
        <f aca="false">IF(P12="","",IF(P12="D",1,IF(P12="W",2,0)))</f>
        <v/>
      </c>
      <c r="R12" s="45" t="str">
        <f aca="false">IF(Q12="","",SUM(Q$6:Q12))</f>
        <v/>
      </c>
      <c r="S12" s="46"/>
      <c r="T12" s="47" t="str">
        <f aca="false">IF(OR(Scores!$L$24&lt;&gt;"Y",$U$19),"",Scores!$L$20)</f>
        <v/>
      </c>
      <c r="U12" s="41" t="str">
        <f aca="true">IF(OFFSET($E$19,0,(T$4-1)*8),0,IF(OR(T12="NCR",T12="DQ"),-5000,IF(T12="","",IF(OR(OFFSET($I$3,0,(T$4-1)*8)="",OFFSET($I$3,0,(T$4-1)*8)=0),IF(T12=0,0,-4500),(OFFSET($I$3,0,(T$4-1)*8)-T12)/OFFSET($I$3,0,(T$4-1)*8)*100))))</f>
        <v/>
      </c>
      <c r="V12" s="42" t="n">
        <v>1</v>
      </c>
      <c r="W12" s="43" t="str">
        <f aca="true">IF(OR(OFFSET($E$19,0,(T$4-1)*8),T12=""),"",IF(OR(T12="NCR",T12="DQ"),100,T12)+IF($C12=1,0,W11))</f>
        <v/>
      </c>
      <c r="X12" s="44" t="str">
        <f aca="true">IF(U12="","",IF(OR(T12="NCR",T12="DQ"),"L",IF(OR(OFFSET($E12,0,(V12-1)*8)="",Scores!$H$1&lt;$C12),"",IF(U12=OFFSET($E12,0,(V12-1)*8),"D",IF(U12&lt;OFFSET($E12,0,(V12-1)*8),"L","W")))))</f>
        <v/>
      </c>
      <c r="Y12" s="44" t="str">
        <f aca="false">IF(X12="","",IF(X12="D",1,IF(X12="W",2,0)))</f>
        <v/>
      </c>
      <c r="Z12" s="45" t="str">
        <f aca="false">IF(Y12="","",SUM(Y$6:Y12))</f>
        <v/>
      </c>
      <c r="AA12" s="46"/>
      <c r="AB12" s="48" t="str">
        <f aca="false">IF(OR(Scores!$L$24&lt;&gt;"Y",$AC$19),"",Scores!$L$21)</f>
        <v/>
      </c>
      <c r="AC12" s="41" t="str">
        <f aca="true">IF(OFFSET($E$19,0,(AB$4-1)*8),0,IF(OR(AB12="NCR",AB12="DQ"),-5000,IF(AB12="","",IF(OR(OFFSET($I$3,0,(AB$4-1)*8)="",OFFSET($I$3,0,(AB$4-1)*8)=0),IF(AB12=0,0,-4500),(OFFSET($I$3,0,(AB$4-1)*8)-AB12)/OFFSET($I$3,0,(AB$4-1)*8)*100))))</f>
        <v/>
      </c>
      <c r="AD12" s="42" t="n">
        <v>2</v>
      </c>
      <c r="AE12" s="43" t="str">
        <f aca="true">IF(OR(OFFSET($E$19,0,(AB$4-1)*8),AB12=""),"",IF(OR(AB12="NCR",AB12="DQ"),100,AB12)+IF($C12=1,0,AE11))</f>
        <v/>
      </c>
      <c r="AF12" s="44" t="str">
        <f aca="true">IF(AC12="","",IF(OR(AB12="NCR",AB12="DQ"),"L",IF(OR(OFFSET($E12,0,(AD12-1)*8)="",Scores!$H$1&lt;$C12),"",IF(AC12=OFFSET($E12,0,(AD12-1)*8),"D",IF(AC12&lt;OFFSET($E12,0,(AD12-1)*8),"L","W")))))</f>
        <v/>
      </c>
      <c r="AG12" s="44" t="str">
        <f aca="false">IF(AF12="","",IF(AF12="D",1,IF(AF12="W",2,0)))</f>
        <v/>
      </c>
      <c r="AH12" s="45" t="str">
        <f aca="false">IF(AG12="","",SUM(AG$6:AG12))</f>
        <v/>
      </c>
      <c r="AI12" s="46"/>
      <c r="AJ12" s="48" t="str">
        <f aca="false">IF(OR(Scores!$L$24&lt;&gt;"Y",$AK$19),"",Scores!$L$22)</f>
        <v/>
      </c>
      <c r="AK12" s="41" t="str">
        <f aca="true">IF(OFFSET($E$19,0,(AJ$4-1)*8),0,IF(OR(AJ12="NCR",AJ12="DQ"),-5000,IF(AJ12="","",IF(OR(OFFSET($I$3,0,(AJ$4-1)*8)="",OFFSET($I$3,0,(AJ$4-1)*8)=0),IF(AJ12=0,0,-4500),(OFFSET($I$3,0,(AJ$4-1)*8)-AJ12)/OFFSET($I$3,0,(AJ$4-1)*8)*100))))</f>
        <v/>
      </c>
      <c r="AL12" s="42" t="n">
        <v>6</v>
      </c>
      <c r="AM12" s="43" t="str">
        <f aca="true">IF(OR(OFFSET($E$19,0,(AJ$4-1)*8),AJ12=""),"",IF(OR(AJ12="NCR",AJ12="DQ"),100,AJ12)+IF($C12=1,0,AM11))</f>
        <v/>
      </c>
      <c r="AN12" s="44" t="str">
        <f aca="true">IF(AK12="","",IF(OR(AJ12="NCR",AJ12="DQ"),"L",IF(OR(OFFSET($E12,0,(AL12-1)*8)="",Scores!$H$1&lt;$C12),"",IF(AK12=OFFSET($E12,0,(AL12-1)*8),"D",IF(AK12&lt;OFFSET($E12,0,(AL12-1)*8),"L","W")))))</f>
        <v/>
      </c>
      <c r="AO12" s="44" t="str">
        <f aca="false">IF(AN12="","",IF(AN12="D",1,IF(AN12="W",2,0)))</f>
        <v/>
      </c>
      <c r="AP12" s="45" t="str">
        <f aca="false">IF(AO12="","",SUM(AO$6:AO12))</f>
        <v/>
      </c>
      <c r="AQ12" s="49"/>
      <c r="AR12" s="48" t="str">
        <f aca="false">IF(OR(Scores!$L$24&lt;&gt;"Y",$AS$19),"",Scores!$L$23)</f>
        <v/>
      </c>
      <c r="AS12" s="41" t="str">
        <f aca="true">IF(OFFSET($E$19,0,(AR$4-1)*8),0,IF(OR(AR12="NCR",AR12="DQ"),-5000,IF(AR12="","",IF(OR(OFFSET($I$3,0,(AR$4-1)*8)="",OFFSET($I$3,0,(AR$4-1)*8)=0),IF(AR12=0,0,-4500),(OFFSET($I$3,0,(AR$4-1)*8)-AR12)/OFFSET($I$3,0,(AR$4-1)*8)*100))))</f>
        <v/>
      </c>
      <c r="AT12" s="42" t="n">
        <v>5</v>
      </c>
      <c r="AU12" s="43" t="str">
        <f aca="true">IF(OR(OFFSET($E$19,0,(AR$4-1)*8),AR12=""),"",IF(OR(AR12="NCR",AR12="DQ"),100,AR12)+IF($C12=1,0,AU11))</f>
        <v/>
      </c>
      <c r="AV12" s="44" t="str">
        <f aca="true">IF(AS12="","",IF(OR(AR12="NCR",AR12="DQ"),"L",IF(OR(OFFSET($E12,0,(AT12-1)*8)="",Scores!$H$1&lt;$C12),"",IF(AS12=OFFSET($E12,0,(AT12-1)*8),"D",IF(AS12&lt;OFFSET($E12,0,(AT12-1)*8),"L","W")))))</f>
        <v/>
      </c>
      <c r="AW12" s="44" t="str">
        <f aca="false">IF(AV12="","",IF(AV12="D",1,IF(AV12="W",2,0)))</f>
        <v/>
      </c>
      <c r="AX12" s="45" t="str">
        <f aca="false">IF(AW12="","",SUM(AW$6:AW12))</f>
        <v/>
      </c>
    </row>
    <row r="13" customFormat="false" ht="12.75" hidden="false" customHeight="true" outlineLevel="0" collapsed="false">
      <c r="A13" s="9"/>
      <c r="B13" s="38" t="n">
        <f aca="false">Scores!$M$15</f>
        <v>45691</v>
      </c>
      <c r="C13" s="39" t="n">
        <v>8</v>
      </c>
      <c r="D13" s="40" t="str">
        <f aca="true">IF(OR(Scores!$H$1&lt;$C13,OFFSET($E$19,0,(D$4-1)*8)),"",OFFSET(Scores!$F$18,(D$4-1),($C13-1)))</f>
        <v/>
      </c>
      <c r="E13" s="41" t="str">
        <f aca="true">IF(OFFSET($E$19,0,(D$4-1)*8),0,IF(OR(D13="NCR",D13="DQ"),-5000,IF(D13="","",IF(OR(OFFSET($I$3,0,(D$4-1)*8)="",OFFSET($I$3,0,(D$4-1)*8)=0),IF(D13=0,0,-4500),(OFFSET($I$3,0,(D$4-1)*8)-D13)/OFFSET($I$3,0,(D$4-1)*8)*100))))</f>
        <v/>
      </c>
      <c r="F13" s="42" t="n">
        <v>4</v>
      </c>
      <c r="G13" s="43" t="str">
        <f aca="true">IF(OR(OFFSET($E$19,0,(D$4-1)*8),D13=""),"",IF(OR(D13="NCR",D13="DQ"),100,D13)+IF($C13=1,0,G12))</f>
        <v/>
      </c>
      <c r="H13" s="44" t="str">
        <f aca="true">IF(E13="","",IF(OR(D13="NCR",D13="DQ"),"L",IF(OR(OFFSET($E13,0,(F13-1)*8)="",Scores!$H$1&lt;$C13),"",IF(E13=OFFSET($E13,0,(F13-1)*8),"D",IF(E13&lt;OFFSET($E13,0,(F13-1)*8),"L","W")))))</f>
        <v/>
      </c>
      <c r="I13" s="44" t="str">
        <f aca="false">IF(H13="","",IF(H13="D",1,IF(H13="W",2,0)))</f>
        <v/>
      </c>
      <c r="J13" s="45" t="str">
        <f aca="false">IF(I13="","",SUM(I$6:I13))</f>
        <v/>
      </c>
      <c r="K13" s="46"/>
      <c r="L13" s="40" t="str">
        <f aca="true">IF(OR(Scores!$H$1&lt;$C13,OFFSET($E$19,0,(L$4-1)*8)),"",OFFSET(Scores!$F$18,(L$4-1),($C13-1)))</f>
        <v/>
      </c>
      <c r="M13" s="41" t="str">
        <f aca="true">IF(OFFSET($E$19,0,(L$4-1)*8),0,IF(OR(L13="NCR",L13="DQ"),-5000,IF(L13="","",IF(OR(OFFSET($I$3,0,(L$4-1)*8)="",OFFSET($I$3,0,(L$4-1)*8)=0),IF(L13=0,0,-4500),(OFFSET($I$3,0,(L$4-1)*8)-L13)/OFFSET($I$3,0,(L$4-1)*8)*100))))</f>
        <v/>
      </c>
      <c r="N13" s="42" t="n">
        <v>5</v>
      </c>
      <c r="O13" s="43" t="str">
        <f aca="true">IF(OR(OFFSET($E$19,0,(L$4-1)*8),L13=""),"",IF(OR(L13="NCR",L13="DQ"),100,L13)+IF($C13=1,0,O12))</f>
        <v/>
      </c>
      <c r="P13" s="44" t="str">
        <f aca="true">IF(M13="","",IF(OR(L13="NCR",L13="DQ"),"L",IF(OR(OFFSET($E13,0,(N13-1)*8)="",Scores!$H$1&lt;$C13),"",IF(M13=OFFSET($E13,0,(N13-1)*8),"D",IF(M13&lt;OFFSET($E13,0,(N13-1)*8),"L","W")))))</f>
        <v/>
      </c>
      <c r="Q13" s="44" t="str">
        <f aca="false">IF(P13="","",IF(P13="D",1,IF(P13="W",2,0)))</f>
        <v/>
      </c>
      <c r="R13" s="45" t="str">
        <f aca="false">IF(Q13="","",SUM(Q$6:Q13))</f>
        <v/>
      </c>
      <c r="S13" s="46"/>
      <c r="T13" s="47" t="str">
        <f aca="false">IF(OR(Scores!$M$24&lt;&gt;"Y",$U$19),"",Scores!$M$20)</f>
        <v/>
      </c>
      <c r="U13" s="41" t="str">
        <f aca="true">IF(OFFSET($E$19,0,(T$4-1)*8),0,IF(OR(T13="NCR",T13="DQ"),-5000,IF(T13="","",IF(OR(OFFSET($I$3,0,(T$4-1)*8)="",OFFSET($I$3,0,(T$4-1)*8)=0),IF(T13=0,0,-4500),(OFFSET($I$3,0,(T$4-1)*8)-T13)/OFFSET($I$3,0,(T$4-1)*8)*100))))</f>
        <v/>
      </c>
      <c r="V13" s="42" t="n">
        <v>6</v>
      </c>
      <c r="W13" s="43" t="str">
        <f aca="true">IF(OR(OFFSET($E$19,0,(T$4-1)*8),T13=""),"",IF(OR(T13="NCR",T13="DQ"),100,T13)+IF($C13=1,0,W12))</f>
        <v/>
      </c>
      <c r="X13" s="44" t="str">
        <f aca="true">IF(U13="","",IF(OR(T13="NCR",T13="DQ"),"L",IF(OR(OFFSET($E13,0,(V13-1)*8)="",Scores!$H$1&lt;$C13),"",IF(U13=OFFSET($E13,0,(V13-1)*8),"D",IF(U13&lt;OFFSET($E13,0,(V13-1)*8),"L","W")))))</f>
        <v/>
      </c>
      <c r="Y13" s="44" t="str">
        <f aca="false">IF(X13="","",IF(X13="D",1,IF(X13="W",2,0)))</f>
        <v/>
      </c>
      <c r="Z13" s="45" t="str">
        <f aca="false">IF(Y13="","",SUM(Y$6:Y13))</f>
        <v/>
      </c>
      <c r="AA13" s="46"/>
      <c r="AB13" s="48" t="str">
        <f aca="false">IF(OR(Scores!$M$24&lt;&gt;"Y",$AC$19),"",Scores!$M$21)</f>
        <v/>
      </c>
      <c r="AC13" s="41" t="str">
        <f aca="true">IF(OFFSET($E$19,0,(AB$4-1)*8),0,IF(OR(AB13="NCR",AB13="DQ"),-5000,IF(AB13="","",IF(OR(OFFSET($I$3,0,(AB$4-1)*8)="",OFFSET($I$3,0,(AB$4-1)*8)=0),IF(AB13=0,0,-4500),(OFFSET($I$3,0,(AB$4-1)*8)-AB13)/OFFSET($I$3,0,(AB$4-1)*8)*100))))</f>
        <v/>
      </c>
      <c r="AD13" s="42" t="n">
        <v>1</v>
      </c>
      <c r="AE13" s="43" t="str">
        <f aca="true">IF(OR(OFFSET($E$19,0,(AB$4-1)*8),AB13=""),"",IF(OR(AB13="NCR",AB13="DQ"),100,AB13)+IF($C13=1,0,AE12))</f>
        <v/>
      </c>
      <c r="AF13" s="44" t="str">
        <f aca="true">IF(AC13="","",IF(OR(AB13="NCR",AB13="DQ"),"L",IF(OR(OFFSET($E13,0,(AD13-1)*8)="",Scores!$H$1&lt;$C13),"",IF(AC13=OFFSET($E13,0,(AD13-1)*8),"D",IF(AC13&lt;OFFSET($E13,0,(AD13-1)*8),"L","W")))))</f>
        <v/>
      </c>
      <c r="AG13" s="44" t="str">
        <f aca="false">IF(AF13="","",IF(AF13="D",1,IF(AF13="W",2,0)))</f>
        <v/>
      </c>
      <c r="AH13" s="45" t="str">
        <f aca="false">IF(AG13="","",SUM(AG$6:AG13))</f>
        <v/>
      </c>
      <c r="AI13" s="46"/>
      <c r="AJ13" s="48" t="str">
        <f aca="false">IF(OR(Scores!$M$24&lt;&gt;"Y",$AK$19),"",Scores!$M$22)</f>
        <v/>
      </c>
      <c r="AK13" s="41" t="str">
        <f aca="true">IF(OFFSET($E$19,0,(AJ$4-1)*8),0,IF(OR(AJ13="NCR",AJ13="DQ"),-5000,IF(AJ13="","",IF(OR(OFFSET($I$3,0,(AJ$4-1)*8)="",OFFSET($I$3,0,(AJ$4-1)*8)=0),IF(AJ13=0,0,-4500),(OFFSET($I$3,0,(AJ$4-1)*8)-AJ13)/OFFSET($I$3,0,(AJ$4-1)*8)*100))))</f>
        <v/>
      </c>
      <c r="AL13" s="42" t="n">
        <v>2</v>
      </c>
      <c r="AM13" s="43" t="str">
        <f aca="true">IF(OR(OFFSET($E$19,0,(AJ$4-1)*8),AJ13=""),"",IF(OR(AJ13="NCR",AJ13="DQ"),100,AJ13)+IF($C13=1,0,AM12))</f>
        <v/>
      </c>
      <c r="AN13" s="44" t="str">
        <f aca="true">IF(AK13="","",IF(OR(AJ13="NCR",AJ13="DQ"),"L",IF(OR(OFFSET($E13,0,(AL13-1)*8)="",Scores!$H$1&lt;$C13),"",IF(AK13=OFFSET($E13,0,(AL13-1)*8),"D",IF(AK13&lt;OFFSET($E13,0,(AL13-1)*8),"L","W")))))</f>
        <v/>
      </c>
      <c r="AO13" s="44" t="str">
        <f aca="false">IF(AN13="","",IF(AN13="D",1,IF(AN13="W",2,0)))</f>
        <v/>
      </c>
      <c r="AP13" s="45" t="str">
        <f aca="false">IF(AO13="","",SUM(AO$6:AO13))</f>
        <v/>
      </c>
      <c r="AQ13" s="49"/>
      <c r="AR13" s="48" t="str">
        <f aca="false">IF(OR(Scores!$M$24&lt;&gt;"Y",$AS$19),"",Scores!$M$23)</f>
        <v/>
      </c>
      <c r="AS13" s="41" t="str">
        <f aca="true">IF(OFFSET($E$19,0,(AR$4-1)*8),0,IF(OR(AR13="NCR",AR13="DQ"),-5000,IF(AR13="","",IF(OR(OFFSET($I$3,0,(AR$4-1)*8)="",OFFSET($I$3,0,(AR$4-1)*8)=0),IF(AR13=0,0,-4500),(OFFSET($I$3,0,(AR$4-1)*8)-AR13)/OFFSET($I$3,0,(AR$4-1)*8)*100))))</f>
        <v/>
      </c>
      <c r="AT13" s="42" t="n">
        <v>3</v>
      </c>
      <c r="AU13" s="43" t="str">
        <f aca="true">IF(OR(OFFSET($E$19,0,(AR$4-1)*8),AR13=""),"",IF(OR(AR13="NCR",AR13="DQ"),100,AR13)+IF($C13=1,0,AU12))</f>
        <v/>
      </c>
      <c r="AV13" s="44" t="str">
        <f aca="true">IF(AS13="","",IF(OR(AR13="NCR",AR13="DQ"),"L",IF(OR(OFFSET($E13,0,(AT13-1)*8)="",Scores!$H$1&lt;$C13),"",IF(AS13=OFFSET($E13,0,(AT13-1)*8),"D",IF(AS13&lt;OFFSET($E13,0,(AT13-1)*8),"L","W")))))</f>
        <v/>
      </c>
      <c r="AW13" s="44" t="str">
        <f aca="false">IF(AV13="","",IF(AV13="D",1,IF(AV13="W",2,0)))</f>
        <v/>
      </c>
      <c r="AX13" s="45" t="str">
        <f aca="false">IF(AW13="","",SUM(AW$6:AW13))</f>
        <v/>
      </c>
    </row>
    <row r="14" customFormat="false" ht="12.75" hidden="false" customHeight="true" outlineLevel="0" collapsed="false">
      <c r="A14" s="9"/>
      <c r="B14" s="38" t="n">
        <f aca="false">Scores!$N$15</f>
        <v>45705</v>
      </c>
      <c r="C14" s="39" t="n">
        <v>9</v>
      </c>
      <c r="D14" s="40" t="str">
        <f aca="true">IF(OR(Scores!$H$1&lt;$C14,OFFSET($E$19,0,(D$4-1)*8)),"",OFFSET(Scores!$F$18,(D$4-1),($C14-1)))</f>
        <v/>
      </c>
      <c r="E14" s="41" t="str">
        <f aca="true">IF(OFFSET($E$19,0,(D$4-1)*8),0,IF(OR(D14="NCR",D14="DQ"),-5000,IF(D14="","",IF(OR(OFFSET($I$3,0,(D$4-1)*8)="",OFFSET($I$3,0,(D$4-1)*8)=0),IF(D14=0,0,-4500),(OFFSET($I$3,0,(D$4-1)*8)-D14)/OFFSET($I$3,0,(D$4-1)*8)*100))))</f>
        <v/>
      </c>
      <c r="F14" s="42" t="n">
        <v>5</v>
      </c>
      <c r="G14" s="43" t="str">
        <f aca="true">IF(OR(OFFSET($E$19,0,(D$4-1)*8),D14=""),"",IF(OR(D14="NCR",D14="DQ"),100,D14)+IF($C14=1,0,G13))</f>
        <v/>
      </c>
      <c r="H14" s="44" t="str">
        <f aca="true">IF(E14="","",IF(OR(D14="NCR",D14="DQ"),"L",IF(OR(OFFSET($E14,0,(F14-1)*8)="",Scores!$H$1&lt;$C14),"",IF(E14=OFFSET($E14,0,(F14-1)*8),"D",IF(E14&lt;OFFSET($E14,0,(F14-1)*8),"L","W")))))</f>
        <v/>
      </c>
      <c r="I14" s="44" t="str">
        <f aca="false">IF(H14="","",IF(H14="D",1,IF(H14="W",2,0)))</f>
        <v/>
      </c>
      <c r="J14" s="45" t="str">
        <f aca="false">IF(I14="","",SUM(I$6:I14))</f>
        <v/>
      </c>
      <c r="K14" s="46"/>
      <c r="L14" s="40" t="str">
        <f aca="true">IF(OR(Scores!$H$1&lt;$C14,OFFSET($E$19,0,(L$4-1)*8)),"",OFFSET(Scores!$F$18,(L$4-1),($C14-1)))</f>
        <v/>
      </c>
      <c r="M14" s="41" t="str">
        <f aca="true">IF(OFFSET($E$19,0,(L$4-1)*8),0,IF(OR(L14="NCR",L14="DQ"),-5000,IF(L14="","",IF(OR(OFFSET($I$3,0,(L$4-1)*8)="",OFFSET($I$3,0,(L$4-1)*8)=0),IF(L14=0,0,-4500),(OFFSET($I$3,0,(L$4-1)*8)-L14)/OFFSET($I$3,0,(L$4-1)*8)*100))))</f>
        <v/>
      </c>
      <c r="N14" s="42" t="n">
        <v>6</v>
      </c>
      <c r="O14" s="43" t="str">
        <f aca="true">IF(OR(OFFSET($E$19,0,(L$4-1)*8),L14=""),"",IF(OR(L14="NCR",L14="DQ"),100,L14)+IF($C14=1,0,O13))</f>
        <v/>
      </c>
      <c r="P14" s="44" t="str">
        <f aca="true">IF(M14="","",IF(OR(L14="NCR",L14="DQ"),"L",IF(OR(OFFSET($E14,0,(N14-1)*8)="",Scores!$H$1&lt;$C14),"",IF(M14=OFFSET($E14,0,(N14-1)*8),"D",IF(M14&lt;OFFSET($E14,0,(N14-1)*8),"L","W")))))</f>
        <v/>
      </c>
      <c r="Q14" s="44" t="str">
        <f aca="false">IF(P14="","",IF(P14="D",1,IF(P14="W",2,0)))</f>
        <v/>
      </c>
      <c r="R14" s="45" t="str">
        <f aca="false">IF(Q14="","",SUM(Q$6:Q14))</f>
        <v/>
      </c>
      <c r="S14" s="46"/>
      <c r="T14" s="47" t="str">
        <f aca="false">IF(OR(Scores!$N$24&lt;&gt;"Y",$U$19),"",Scores!$N$20)</f>
        <v/>
      </c>
      <c r="U14" s="41" t="str">
        <f aca="true">IF(OFFSET($E$19,0,(T$4-1)*8),0,IF(OR(T14="NCR",T14="DQ"),-5000,IF(T14="","",IF(OR(OFFSET($I$3,0,(T$4-1)*8)="",OFFSET($I$3,0,(T$4-1)*8)=0),IF(T14=0,0,-4500),(OFFSET($I$3,0,(T$4-1)*8)-T14)/OFFSET($I$3,0,(T$4-1)*8)*100))))</f>
        <v/>
      </c>
      <c r="V14" s="42" t="n">
        <v>4</v>
      </c>
      <c r="W14" s="43" t="str">
        <f aca="true">IF(OR(OFFSET($E$19,0,(T$4-1)*8),T14=""),"",IF(OR(T14="NCR",T14="DQ"),100,T14)+IF($C14=1,0,W13))</f>
        <v/>
      </c>
      <c r="X14" s="44" t="str">
        <f aca="true">IF(U14="","",IF(OR(T14="NCR",T14="DQ"),"L",IF(OR(OFFSET($E14,0,(V14-1)*8)="",Scores!$H$1&lt;$C14),"",IF(U14=OFFSET($E14,0,(V14-1)*8),"D",IF(U14&lt;OFFSET($E14,0,(V14-1)*8),"L","W")))))</f>
        <v/>
      </c>
      <c r="Y14" s="44" t="str">
        <f aca="false">IF(X14="","",IF(X14="D",1,IF(X14="W",2,0)))</f>
        <v/>
      </c>
      <c r="Z14" s="45" t="str">
        <f aca="false">IF(Y14="","",SUM(Y$6:Y14))</f>
        <v/>
      </c>
      <c r="AA14" s="46"/>
      <c r="AB14" s="48" t="str">
        <f aca="false">IF(OR(Scores!$N$24&lt;&gt;"Y",$AC$19),"",Scores!$N$21)</f>
        <v/>
      </c>
      <c r="AC14" s="41" t="str">
        <f aca="true">IF(OFFSET($E$19,0,(AB$4-1)*8),0,IF(OR(AB14="NCR",AB14="DQ"),-5000,IF(AB14="","",IF(OR(OFFSET($I$3,0,(AB$4-1)*8)="",OFFSET($I$3,0,(AB$4-1)*8)=0),IF(AB14=0,0,-4500),(OFFSET($I$3,0,(AB$4-1)*8)-AB14)/OFFSET($I$3,0,(AB$4-1)*8)*100))))</f>
        <v/>
      </c>
      <c r="AD14" s="42" t="n">
        <v>3</v>
      </c>
      <c r="AE14" s="43" t="str">
        <f aca="true">IF(OR(OFFSET($E$19,0,(AB$4-1)*8),AB14=""),"",IF(OR(AB14="NCR",AB14="DQ"),100,AB14)+IF($C14=1,0,AE13))</f>
        <v/>
      </c>
      <c r="AF14" s="44" t="str">
        <f aca="true">IF(AC14="","",IF(OR(AB14="NCR",AB14="DQ"),"L",IF(OR(OFFSET($E14,0,(AD14-1)*8)="",Scores!$H$1&lt;$C14),"",IF(AC14=OFFSET($E14,0,(AD14-1)*8),"D",IF(AC14&lt;OFFSET($E14,0,(AD14-1)*8),"L","W")))))</f>
        <v/>
      </c>
      <c r="AG14" s="44" t="str">
        <f aca="false">IF(AF14="","",IF(AF14="D",1,IF(AF14="W",2,0)))</f>
        <v/>
      </c>
      <c r="AH14" s="45" t="str">
        <f aca="false">IF(AG14="","",SUM(AG$6:AG14))</f>
        <v/>
      </c>
      <c r="AI14" s="46"/>
      <c r="AJ14" s="48" t="str">
        <f aca="false">IF(OR(Scores!$N$24&lt;&gt;"Y",$AK$19),"",Scores!$N$22)</f>
        <v/>
      </c>
      <c r="AK14" s="41" t="str">
        <f aca="true">IF(OFFSET($E$19,0,(AJ$4-1)*8),0,IF(OR(AJ14="NCR",AJ14="DQ"),-5000,IF(AJ14="","",IF(OR(OFFSET($I$3,0,(AJ$4-1)*8)="",OFFSET($I$3,0,(AJ$4-1)*8)=0),IF(AJ14=0,0,-4500),(OFFSET($I$3,0,(AJ$4-1)*8)-AJ14)/OFFSET($I$3,0,(AJ$4-1)*8)*100))))</f>
        <v/>
      </c>
      <c r="AL14" s="42" t="n">
        <v>1</v>
      </c>
      <c r="AM14" s="43" t="str">
        <f aca="true">IF(OR(OFFSET($E$19,0,(AJ$4-1)*8),AJ14=""),"",IF(OR(AJ14="NCR",AJ14="DQ"),100,AJ14)+IF($C14=1,0,AM13))</f>
        <v/>
      </c>
      <c r="AN14" s="44" t="str">
        <f aca="true">IF(AK14="","",IF(OR(AJ14="NCR",AJ14="DQ"),"L",IF(OR(OFFSET($E14,0,(AL14-1)*8)="",Scores!$H$1&lt;$C14),"",IF(AK14=OFFSET($E14,0,(AL14-1)*8),"D",IF(AK14&lt;OFFSET($E14,0,(AL14-1)*8),"L","W")))))</f>
        <v/>
      </c>
      <c r="AO14" s="44" t="str">
        <f aca="false">IF(AN14="","",IF(AN14="D",1,IF(AN14="W",2,0)))</f>
        <v/>
      </c>
      <c r="AP14" s="45" t="str">
        <f aca="false">IF(AO14="","",SUM(AO$6:AO14))</f>
        <v/>
      </c>
      <c r="AQ14" s="49"/>
      <c r="AR14" s="48" t="str">
        <f aca="false">IF(OR(Scores!$N$24&lt;&gt;"Y",$AS$19),"",Scores!$N$23)</f>
        <v/>
      </c>
      <c r="AS14" s="41" t="str">
        <f aca="true">IF(OFFSET($E$19,0,(AR$4-1)*8),0,IF(OR(AR14="NCR",AR14="DQ"),-5000,IF(AR14="","",IF(OR(OFFSET($I$3,0,(AR$4-1)*8)="",OFFSET($I$3,0,(AR$4-1)*8)=0),IF(AR14=0,0,-4500),(OFFSET($I$3,0,(AR$4-1)*8)-AR14)/OFFSET($I$3,0,(AR$4-1)*8)*100))))</f>
        <v/>
      </c>
      <c r="AT14" s="42" t="n">
        <v>2</v>
      </c>
      <c r="AU14" s="43" t="str">
        <f aca="true">IF(OR(OFFSET($E$19,0,(AR$4-1)*8),AR14=""),"",IF(OR(AR14="NCR",AR14="DQ"),100,AR14)+IF($C14=1,0,AU13))</f>
        <v/>
      </c>
      <c r="AV14" s="44" t="str">
        <f aca="true">IF(AS14="","",IF(OR(AR14="NCR",AR14="DQ"),"L",IF(OR(OFFSET($E14,0,(AT14-1)*8)="",Scores!$H$1&lt;$C14),"",IF(AS14=OFFSET($E14,0,(AT14-1)*8),"D",IF(AS14&lt;OFFSET($E14,0,(AT14-1)*8),"L","W")))))</f>
        <v/>
      </c>
      <c r="AW14" s="44" t="str">
        <f aca="false">IF(AV14="","",IF(AV14="D",1,IF(AV14="W",2,0)))</f>
        <v/>
      </c>
      <c r="AX14" s="45" t="str">
        <f aca="false">IF(AW14="","",SUM(AW$6:AW14))</f>
        <v/>
      </c>
    </row>
    <row r="15" customFormat="false" ht="12.75" hidden="false" customHeight="true" outlineLevel="0" collapsed="false">
      <c r="A15" s="50"/>
      <c r="B15" s="38" t="n">
        <f aca="false">Scores!$O$15</f>
        <v>45719</v>
      </c>
      <c r="C15" s="39" t="n">
        <v>10</v>
      </c>
      <c r="D15" s="40" t="str">
        <f aca="true">IF(OR(Scores!$H$1&lt;$C15,OFFSET($E$19,0,(D$4-1)*8)),"",OFFSET(Scores!$F$18,(D$4-1),($C15-1)))</f>
        <v/>
      </c>
      <c r="E15" s="41" t="str">
        <f aca="true">IF(OFFSET($E$19,0,(D$4-1)*8),0,IF(OR(D15="NCR",D15="DQ"),-5000,IF(D15="","",IF(OR(OFFSET($I$3,0,(D$4-1)*8)="",OFFSET($I$3,0,(D$4-1)*8)=0),IF(D15=0,0,-4500),(OFFSET($I$3,0,(D$4-1)*8)-D15)/OFFSET($I$3,0,(D$4-1)*8)*100))))</f>
        <v/>
      </c>
      <c r="F15" s="42" t="n">
        <v>6</v>
      </c>
      <c r="G15" s="43" t="str">
        <f aca="true">IF(OR(OFFSET($E$19,0,(D$4-1)*8),D15=""),"",IF(OR(D15="NCR",D15="DQ"),100,D15)+IF($C15=1,0,G14))</f>
        <v/>
      </c>
      <c r="H15" s="44" t="str">
        <f aca="true">IF(E15="","",IF(OR(D15="NCR",D15="DQ"),"L",IF(OR(OFFSET($E15,0,(F15-1)*8)="",Scores!$H$1&lt;$C15),"",IF(E15=OFFSET($E15,0,(F15-1)*8),"D",IF(E15&lt;OFFSET($E15,0,(F15-1)*8),"L","W")))))</f>
        <v/>
      </c>
      <c r="I15" s="44" t="str">
        <f aca="false">IF(H15="","",IF(H15="D",1,IF(H15="W",2,0)))</f>
        <v/>
      </c>
      <c r="J15" s="45" t="str">
        <f aca="false">IF(I15="","",SUM(I$6:I15))</f>
        <v/>
      </c>
      <c r="K15" s="46"/>
      <c r="L15" s="40" t="str">
        <f aca="true">IF(OR(Scores!$H$1&lt;$C15,OFFSET($E$19,0,(L$4-1)*8)),"",OFFSET(Scores!$F$18,(L$4-1),($C15-1)))</f>
        <v/>
      </c>
      <c r="M15" s="41" t="str">
        <f aca="true">IF(OFFSET($E$19,0,(L$4-1)*8),0,IF(OR(L15="NCR",L15="DQ"),-5000,IF(L15="","",IF(OR(OFFSET($I$3,0,(L$4-1)*8)="",OFFSET($I$3,0,(L$4-1)*8)=0),IF(L15=0,0,-4500),(OFFSET($I$3,0,(L$4-1)*8)-L15)/OFFSET($I$3,0,(L$4-1)*8)*100))))</f>
        <v/>
      </c>
      <c r="N15" s="42" t="n">
        <v>3</v>
      </c>
      <c r="O15" s="43" t="str">
        <f aca="true">IF(OR(OFFSET($E$19,0,(L$4-1)*8),L15=""),"",IF(OR(L15="NCR",L15="DQ"),100,L15)+IF($C15=1,0,O14))</f>
        <v/>
      </c>
      <c r="P15" s="44" t="str">
        <f aca="true">IF(M15="","",IF(OR(L15="NCR",L15="DQ"),"L",IF(OR(OFFSET($E15,0,(N15-1)*8)="",Scores!$H$1&lt;$C15),"",IF(M15=OFFSET($E15,0,(N15-1)*8),"D",IF(M15&lt;OFFSET($E15,0,(N15-1)*8),"L","W")))))</f>
        <v/>
      </c>
      <c r="Q15" s="44" t="str">
        <f aca="false">IF(P15="","",IF(P15="D",1,IF(P15="W",2,0)))</f>
        <v/>
      </c>
      <c r="R15" s="45" t="str">
        <f aca="false">IF(Q15="","",SUM(Q$6:Q15))</f>
        <v/>
      </c>
      <c r="S15" s="46"/>
      <c r="T15" s="47" t="str">
        <f aca="false">IF(OR(Scores!$O$24&lt;&gt;"Y",$U$19),"",Scores!$O$20)</f>
        <v/>
      </c>
      <c r="U15" s="41" t="str">
        <f aca="true">IF(OFFSET($E$19,0,(T$4-1)*8),0,IF(OR(T15="NCR",T15="DQ"),-5000,IF(T15="","",IF(OR(OFFSET($I$3,0,(T$4-1)*8)="",OFFSET($I$3,0,(T$4-1)*8)=0),IF(T15=0,0,-4500),(OFFSET($I$3,0,(T$4-1)*8)-T15)/OFFSET($I$3,0,(T$4-1)*8)*100))))</f>
        <v/>
      </c>
      <c r="V15" s="42" t="n">
        <v>2</v>
      </c>
      <c r="W15" s="43" t="str">
        <f aca="true">IF(OR(OFFSET($E$19,0,(T$4-1)*8),T15=""),"",IF(OR(T15="NCR",T15="DQ"),100,T15)+IF($C15=1,0,W14))</f>
        <v/>
      </c>
      <c r="X15" s="44" t="str">
        <f aca="true">IF(U15="","",IF(OR(T15="NCR",T15="DQ"),"L",IF(OR(OFFSET($E15,0,(V15-1)*8)="",Scores!$H$1&lt;$C15),"",IF(U15=OFFSET($E15,0,(V15-1)*8),"D",IF(U15&lt;OFFSET($E15,0,(V15-1)*8),"L","W")))))</f>
        <v/>
      </c>
      <c r="Y15" s="44" t="str">
        <f aca="false">IF(X15="","",IF(X15="D",1,IF(X15="W",2,0)))</f>
        <v/>
      </c>
      <c r="Z15" s="45" t="str">
        <f aca="false">IF(Y15="","",SUM(Y$6:Y15))</f>
        <v/>
      </c>
      <c r="AA15" s="46"/>
      <c r="AB15" s="48" t="str">
        <f aca="false">IF(OR(Scores!$O$24&lt;&gt;"Y",$AC$19),"",Scores!$O$21)</f>
        <v/>
      </c>
      <c r="AC15" s="41" t="str">
        <f aca="true">IF(OFFSET($E$19,0,(AB$4-1)*8),0,IF(OR(AB15="NCR",AB15="DQ"),-5000,IF(AB15="","",IF(OR(OFFSET($I$3,0,(AB$4-1)*8)="",OFFSET($I$3,0,(AB$4-1)*8)=0),IF(AB15=0,0,-4500),(OFFSET($I$3,0,(AB$4-1)*8)-AB15)/OFFSET($I$3,0,(AB$4-1)*8)*100))))</f>
        <v/>
      </c>
      <c r="AD15" s="42" t="n">
        <v>5</v>
      </c>
      <c r="AE15" s="43" t="str">
        <f aca="true">IF(OR(OFFSET($E$19,0,(AB$4-1)*8),AB15=""),"",IF(OR(AB15="NCR",AB15="DQ"),100,AB15)+IF($C15=1,0,AE14))</f>
        <v/>
      </c>
      <c r="AF15" s="44" t="str">
        <f aca="true">IF(AC15="","",IF(OR(AB15="NCR",AB15="DQ"),"L",IF(OR(OFFSET($E15,0,(AD15-1)*8)="",Scores!$H$1&lt;$C15),"",IF(AC15=OFFSET($E15,0,(AD15-1)*8),"D",IF(AC15&lt;OFFSET($E15,0,(AD15-1)*8),"L","W")))))</f>
        <v/>
      </c>
      <c r="AG15" s="44" t="str">
        <f aca="false">IF(AF15="","",IF(AF15="D",1,IF(AF15="W",2,0)))</f>
        <v/>
      </c>
      <c r="AH15" s="45" t="str">
        <f aca="false">IF(AG15="","",SUM(AG$6:AG15))</f>
        <v/>
      </c>
      <c r="AI15" s="46"/>
      <c r="AJ15" s="48" t="str">
        <f aca="false">IF(OR(Scores!$O$24&lt;&gt;"Y",$AK$19),"",Scores!$O$22)</f>
        <v/>
      </c>
      <c r="AK15" s="41" t="str">
        <f aca="true">IF(OFFSET($E$19,0,(AJ$4-1)*8),0,IF(OR(AJ15="NCR",AJ15="DQ"),-5000,IF(AJ15="","",IF(OR(OFFSET($I$3,0,(AJ$4-1)*8)="",OFFSET($I$3,0,(AJ$4-1)*8)=0),IF(AJ15=0,0,-4500),(OFFSET($I$3,0,(AJ$4-1)*8)-AJ15)/OFFSET($I$3,0,(AJ$4-1)*8)*100))))</f>
        <v/>
      </c>
      <c r="AL15" s="42" t="n">
        <v>4</v>
      </c>
      <c r="AM15" s="43" t="str">
        <f aca="true">IF(OR(OFFSET($E$19,0,(AJ$4-1)*8),AJ15=""),"",IF(OR(AJ15="NCR",AJ15="DQ"),100,AJ15)+IF($C15=1,0,AM14))</f>
        <v/>
      </c>
      <c r="AN15" s="44" t="str">
        <f aca="true">IF(AK15="","",IF(OR(AJ15="NCR",AJ15="DQ"),"L",IF(OR(OFFSET($E15,0,(AL15-1)*8)="",Scores!$H$1&lt;$C15),"",IF(AK15=OFFSET($E15,0,(AL15-1)*8),"D",IF(AK15&lt;OFFSET($E15,0,(AL15-1)*8),"L","W")))))</f>
        <v/>
      </c>
      <c r="AO15" s="44" t="str">
        <f aca="false">IF(AN15="","",IF(AN15="D",1,IF(AN15="W",2,0)))</f>
        <v/>
      </c>
      <c r="AP15" s="45" t="str">
        <f aca="false">IF(AO15="","",SUM(AO$6:AO15))</f>
        <v/>
      </c>
      <c r="AQ15" s="49"/>
      <c r="AR15" s="48" t="str">
        <f aca="false">IF(OR(Scores!$O$24&lt;&gt;"Y",$AS$19),"",Scores!$O$23)</f>
        <v/>
      </c>
      <c r="AS15" s="41" t="str">
        <f aca="true">IF(OFFSET($E$19,0,(AR$4-1)*8),0,IF(OR(AR15="NCR",AR15="DQ"),-5000,IF(AR15="","",IF(OR(OFFSET($I$3,0,(AR$4-1)*8)="",OFFSET($I$3,0,(AR$4-1)*8)=0),IF(AR15=0,0,-4500),(OFFSET($I$3,0,(AR$4-1)*8)-AR15)/OFFSET($I$3,0,(AR$4-1)*8)*100))))</f>
        <v/>
      </c>
      <c r="AT15" s="42" t="n">
        <v>1</v>
      </c>
      <c r="AU15" s="43" t="str">
        <f aca="true">IF(OR(OFFSET($E$19,0,(AR$4-1)*8),AR15=""),"",IF(OR(AR15="NCR",AR15="DQ"),100,AR15)+IF($C15=1,0,AU14))</f>
        <v/>
      </c>
      <c r="AV15" s="44" t="str">
        <f aca="true">IF(AS15="","",IF(OR(AR15="NCR",AR15="DQ"),"L",IF(OR(OFFSET($E15,0,(AT15-1)*8)="",Scores!$H$1&lt;$C15),"",IF(AS15=OFFSET($E15,0,(AT15-1)*8),"D",IF(AS15&lt;OFFSET($E15,0,(AT15-1)*8),"L","W")))))</f>
        <v/>
      </c>
      <c r="AW15" s="44" t="str">
        <f aca="false">IF(AV15="","",IF(AV15="D",1,IF(AV15="W",2,0)))</f>
        <v/>
      </c>
      <c r="AX15" s="45" t="str">
        <f aca="false">IF(AW15="","",SUM(AW$6:AW15))</f>
        <v/>
      </c>
    </row>
    <row r="16" customFormat="false" ht="20.1" hidden="false" customHeight="true" outlineLevel="0" collapsed="false">
      <c r="A16" s="51"/>
      <c r="B16" s="52"/>
      <c r="C16" s="53"/>
      <c r="D16" s="54" t="s">
        <v>13</v>
      </c>
      <c r="E16" s="55"/>
      <c r="F16" s="56" t="s">
        <v>14</v>
      </c>
      <c r="G16" s="56"/>
      <c r="H16" s="57" t="s">
        <v>15</v>
      </c>
      <c r="I16" s="57"/>
      <c r="J16" s="57"/>
      <c r="K16" s="58"/>
      <c r="L16" s="54" t="s">
        <v>13</v>
      </c>
      <c r="M16" s="55"/>
      <c r="N16" s="56" t="s">
        <v>14</v>
      </c>
      <c r="O16" s="56"/>
      <c r="P16" s="57" t="s">
        <v>15</v>
      </c>
      <c r="Q16" s="57"/>
      <c r="R16" s="57"/>
      <c r="S16" s="58"/>
      <c r="T16" s="54" t="s">
        <v>13</v>
      </c>
      <c r="U16" s="55"/>
      <c r="V16" s="56" t="s">
        <v>14</v>
      </c>
      <c r="W16" s="56"/>
      <c r="X16" s="57" t="s">
        <v>15</v>
      </c>
      <c r="Y16" s="57"/>
      <c r="Z16" s="57"/>
      <c r="AA16" s="58"/>
      <c r="AB16" s="54" t="s">
        <v>13</v>
      </c>
      <c r="AC16" s="55"/>
      <c r="AD16" s="56" t="s">
        <v>14</v>
      </c>
      <c r="AE16" s="56"/>
      <c r="AF16" s="57" t="s">
        <v>15</v>
      </c>
      <c r="AG16" s="57"/>
      <c r="AH16" s="57"/>
      <c r="AI16" s="58"/>
      <c r="AJ16" s="54" t="s">
        <v>13</v>
      </c>
      <c r="AK16" s="55"/>
      <c r="AL16" s="56" t="s">
        <v>14</v>
      </c>
      <c r="AM16" s="56"/>
      <c r="AN16" s="57" t="s">
        <v>15</v>
      </c>
      <c r="AO16" s="57"/>
      <c r="AP16" s="57"/>
      <c r="AQ16" s="59"/>
      <c r="AR16" s="54" t="s">
        <v>13</v>
      </c>
      <c r="AS16" s="55"/>
      <c r="AT16" s="56" t="s">
        <v>14</v>
      </c>
      <c r="AU16" s="56"/>
      <c r="AV16" s="57" t="s">
        <v>15</v>
      </c>
      <c r="AW16" s="57"/>
      <c r="AX16" s="57"/>
    </row>
    <row r="17" customFormat="false" ht="33.55" hidden="false" customHeight="true" outlineLevel="0" collapsed="false">
      <c r="A17" s="51"/>
      <c r="B17" s="60"/>
      <c r="C17" s="61"/>
      <c r="D17" s="62" t="str">
        <f aca="true">IF(Scores!$H$1=0,"",RANK(OFFSET($T$20,0,D$4-1),$T$20:$Y$20,0))</f>
        <v/>
      </c>
      <c r="E17" s="63" t="str">
        <f aca="false">IF(OR(Scores!$H$1=0,COUNT(E6:E15)=0),"",IF(OR(I3=0,I3="",COUNT(D6:D15)=0),-5000,((COUNT(D6:D15)*I3)-SUM(D6:D15))*100/(COUNT(D6:D15)*I3)))</f>
        <v/>
      </c>
      <c r="F17" s="64" t="str">
        <f aca="false">IF(OR(E$19,COUNT(D$10:D$15)&lt;6),"",(AVERAGE(SMALL(D$10:D$15,{1,2,3,4,5}))))</f>
        <v/>
      </c>
      <c r="G17" s="64"/>
      <c r="H17" s="65" t="str">
        <f aca="false">IF(Scores!$H$1=0,"",MAX(J$6:J$15))</f>
        <v/>
      </c>
      <c r="I17" s="65"/>
      <c r="J17" s="65"/>
      <c r="K17" s="66"/>
      <c r="L17" s="62" t="str">
        <f aca="true">IF(Scores!$H$1=0,"",RANK(OFFSET($T$20,0,L$4-1),$T$20:$Y$20,0))</f>
        <v/>
      </c>
      <c r="M17" s="63" t="str">
        <f aca="false">IF(OR(Scores!$H$1=0,COUNT(M6:M15)=0),"",IF(OR(Q3=0,Q3="",COUNT(L6:L15)=0),-5000,((COUNT(L6:L15)*Q3)-SUM(L6:L15))*100/(COUNT(L6:L15)*Q3)))</f>
        <v/>
      </c>
      <c r="N17" s="64" t="str">
        <f aca="false">IF(OR(M$19,COUNT(L$10:L$15)&lt;6),"",(AVERAGE(SMALL(L$10:L$15,{1,2,3,4,5}))))</f>
        <v/>
      </c>
      <c r="O17" s="64"/>
      <c r="P17" s="65" t="str">
        <f aca="false">IF(Scores!$H$1=0,"",MAX(R$6:R$15))</f>
        <v/>
      </c>
      <c r="Q17" s="65"/>
      <c r="R17" s="65"/>
      <c r="S17" s="66"/>
      <c r="T17" s="62" t="str">
        <f aca="true">IF(Scores!$H$1=0,"",RANK(OFFSET($T$20,0,T$4-1),$T$20:$Y$20,0))</f>
        <v/>
      </c>
      <c r="U17" s="63" t="str">
        <f aca="false">IF(OR(Scores!$H$1=0,COUNT(U6:U15)=0),"",IF(OR(Y3=0,Y3="",COUNT(T6:T15)=0),-5000,((COUNT(T6:T15)*Y3)-SUM(T6:T15))*100/(COUNT(T6:T15)*Y3)))</f>
        <v/>
      </c>
      <c r="V17" s="64" t="str">
        <f aca="false">IF(OR(U$19,COUNT(T$10:T$15)&lt;6),"",(AVERAGE(SMALL(T$10:T$15,{1,2,3,4,5}))))</f>
        <v/>
      </c>
      <c r="W17" s="64"/>
      <c r="X17" s="65" t="str">
        <f aca="false">IF(Scores!$H$1=0,"",MAX(Z$6:Z$15))</f>
        <v/>
      </c>
      <c r="Y17" s="65"/>
      <c r="Z17" s="65"/>
      <c r="AA17" s="66"/>
      <c r="AB17" s="62" t="str">
        <f aca="true">IF(Scores!$H$1=0,"",RANK(OFFSET($T$20,0,AB$4-1),$T$20:$Y$20,0))</f>
        <v/>
      </c>
      <c r="AC17" s="63" t="str">
        <f aca="false">IF(OR(Scores!$H$1=0,COUNT(AC6:AC15)=0),"",IF(OR(AG3=0,AG3="",COUNT(AB6:AB15)=0),-5000,((COUNT(AB6:AB15)*AG3)-SUM(AB6:AB15))*100/(COUNT(AB6:AB15)*AG3)))</f>
        <v/>
      </c>
      <c r="AD17" s="64" t="str">
        <f aca="false">IF(OR(AC$19,COUNT(AB$10:AB$15)&lt;6),"",(AVERAGE(SMALL(AB$10:AB$15,{1,2,3,4,5}))))</f>
        <v/>
      </c>
      <c r="AE17" s="64"/>
      <c r="AF17" s="65" t="str">
        <f aca="false">IF(Scores!$H$1=0,"",MAX(AH$6:AH$15))</f>
        <v/>
      </c>
      <c r="AG17" s="65"/>
      <c r="AH17" s="65"/>
      <c r="AI17" s="66"/>
      <c r="AJ17" s="62" t="str">
        <f aca="true">IF(Scores!$H$1=0,"",RANK(OFFSET($T$20,0,AJ$4-1),$T$20:$Y$20,0))</f>
        <v/>
      </c>
      <c r="AK17" s="63" t="str">
        <f aca="false">IF(OR(Scores!$H$1=0,COUNT(AK6:AK15)=0),"",IF(OR(AO3=0,AO3="",COUNT(AJ6:AJ15)=0),-5000,((COUNT(AJ6:AJ15)*AO3)-SUM(AJ6:AJ15))*100/(COUNT(AJ6:AJ15)*AO3)))</f>
        <v/>
      </c>
      <c r="AL17" s="64" t="str">
        <f aca="false">IF(OR(AK$19,COUNT(AJ$10:AJ$15)&lt;6),"",(AVERAGE(SMALL(AJ$10:AJ$15,{1,2,3,4,5}))))</f>
        <v/>
      </c>
      <c r="AM17" s="64"/>
      <c r="AN17" s="65" t="str">
        <f aca="false">IF(Scores!$H$1=0,"",MAX(AP$6:AP$15))</f>
        <v/>
      </c>
      <c r="AO17" s="65"/>
      <c r="AP17" s="65"/>
      <c r="AQ17" s="67"/>
      <c r="AR17" s="62" t="str">
        <f aca="true">IF(Scores!$H$1=0,"",RANK(OFFSET($T$20,0,AR$4-1),$T$20:$Y$20,0))</f>
        <v/>
      </c>
      <c r="AS17" s="63" t="str">
        <f aca="false">IF(OR(Scores!$H$1=0,COUNT(AS6:AS15)=0),"",IF(OR(AW3=0,AW3="",COUNT(AR6:AR15)=0),-5000,((COUNT(AR6:AR15)*AW3)-SUM(AR6:AR15))*100/(COUNT(AR6:AR15)*AW3)))</f>
        <v/>
      </c>
      <c r="AT17" s="64" t="str">
        <f aca="false">IF(OR(AS$19,COUNT(AR$10:AR$15)&lt;6),"",(AVERAGE(SMALL(AR$10:AR$15,{1,2,3,4,5}))))</f>
        <v/>
      </c>
      <c r="AU17" s="64"/>
      <c r="AV17" s="65" t="str">
        <f aca="false">IF(Scores!$H$1=0,"",MAX(AX$6:AX$15))</f>
        <v/>
      </c>
      <c r="AW17" s="65"/>
      <c r="AX17" s="65"/>
    </row>
    <row r="18" s="74" customFormat="true" ht="15" hidden="false" customHeight="false" outlineLevel="0" collapsed="false">
      <c r="A18" s="68"/>
      <c r="B18" s="69"/>
      <c r="C18" s="70"/>
      <c r="D18" s="70"/>
      <c r="E18" s="70"/>
      <c r="F18" s="70"/>
      <c r="G18" s="70"/>
      <c r="H18" s="70"/>
      <c r="I18" s="70"/>
      <c r="J18" s="71"/>
      <c r="K18" s="71"/>
      <c r="L18" s="71"/>
      <c r="M18" s="72"/>
      <c r="N18" s="73"/>
      <c r="O18" s="73"/>
      <c r="P18" s="69"/>
      <c r="Q18" s="69"/>
      <c r="R18" s="71"/>
      <c r="S18" s="69"/>
      <c r="T18" s="69"/>
      <c r="U18" s="73"/>
      <c r="V18" s="73"/>
      <c r="W18" s="73"/>
      <c r="X18" s="69"/>
      <c r="Y18" s="69"/>
      <c r="Z18" s="71"/>
      <c r="AA18" s="69"/>
      <c r="AB18" s="69"/>
      <c r="AC18" s="73"/>
      <c r="AD18" s="73"/>
      <c r="AE18" s="73"/>
      <c r="AF18" s="69"/>
      <c r="AG18" s="69"/>
      <c r="AH18" s="71"/>
      <c r="AI18" s="69"/>
      <c r="AJ18" s="69"/>
      <c r="AK18" s="73"/>
      <c r="AL18" s="73"/>
      <c r="AM18" s="73"/>
      <c r="AN18" s="71"/>
      <c r="AO18" s="71"/>
      <c r="AP18" s="71"/>
      <c r="AQ18" s="71"/>
      <c r="AR18" s="69"/>
      <c r="AS18" s="73"/>
      <c r="AT18" s="73"/>
      <c r="AU18" s="73"/>
      <c r="AV18" s="69"/>
      <c r="AW18" s="69"/>
      <c r="AX18" s="71"/>
    </row>
    <row r="19" s="74" customFormat="true" ht="12.8" hidden="true" customHeight="false" outlineLevel="0" collapsed="false">
      <c r="A19" s="68"/>
      <c r="B19" s="75" t="s">
        <v>16</v>
      </c>
      <c r="C19" s="75"/>
      <c r="D19" s="75"/>
      <c r="E19" s="76" t="n">
        <f aca="false">$E$4="Bogey"</f>
        <v>0</v>
      </c>
      <c r="F19" s="76"/>
      <c r="G19" s="76"/>
      <c r="H19" s="75"/>
      <c r="I19" s="75"/>
      <c r="J19" s="75"/>
      <c r="K19" s="75"/>
      <c r="L19" s="75"/>
      <c r="M19" s="76" t="n">
        <f aca="false">$M$4="Bogey"</f>
        <v>0</v>
      </c>
      <c r="N19" s="76"/>
      <c r="O19" s="76"/>
      <c r="P19" s="75"/>
      <c r="Q19" s="75"/>
      <c r="R19" s="75"/>
      <c r="S19" s="75"/>
      <c r="T19" s="75"/>
      <c r="U19" s="76" t="n">
        <f aca="false">$U$4="Bogey"</f>
        <v>0</v>
      </c>
      <c r="V19" s="76"/>
      <c r="W19" s="76"/>
      <c r="X19" s="75"/>
      <c r="Y19" s="75"/>
      <c r="Z19" s="75"/>
      <c r="AA19" s="75"/>
      <c r="AB19" s="75"/>
      <c r="AC19" s="76" t="n">
        <f aca="false">$AC$4="Bogey"</f>
        <v>0</v>
      </c>
      <c r="AD19" s="76"/>
      <c r="AE19" s="76"/>
      <c r="AF19" s="75"/>
      <c r="AG19" s="75"/>
      <c r="AH19" s="75"/>
      <c r="AI19" s="75"/>
      <c r="AJ19" s="75"/>
      <c r="AK19" s="76" t="n">
        <f aca="false">$AK$4="Bogey"</f>
        <v>0</v>
      </c>
      <c r="AL19" s="76"/>
      <c r="AM19" s="76"/>
      <c r="AN19" s="75"/>
      <c r="AO19" s="75"/>
      <c r="AP19" s="75"/>
      <c r="AQ19" s="75"/>
      <c r="AR19" s="75"/>
      <c r="AS19" s="76" t="n">
        <f aca="false">$AS$4="Bogey"</f>
        <v>0</v>
      </c>
      <c r="AT19" s="76"/>
      <c r="AU19" s="76"/>
      <c r="AV19" s="75"/>
      <c r="AW19" s="75"/>
      <c r="AX19" s="75"/>
    </row>
    <row r="20" s="74" customFormat="true" ht="50.7" hidden="true" customHeight="true" outlineLevel="0" collapsed="false">
      <c r="A20" s="68"/>
      <c r="B20" s="75" t="s">
        <v>17</v>
      </c>
      <c r="C20" s="75"/>
      <c r="D20" s="75"/>
      <c r="E20" s="75"/>
      <c r="F20" s="75"/>
      <c r="G20" s="75"/>
      <c r="H20" s="75"/>
      <c r="I20" s="77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8" t="n">
        <f aca="false">IF(ISERROR($H$17+$E$17),-1,$H$17+($E$17/10000))</f>
        <v>-1</v>
      </c>
      <c r="U20" s="78" t="n">
        <f aca="false">IF(ISERROR($P$17+$M$17),-2,$P$17+($M$17/10000))</f>
        <v>-2</v>
      </c>
      <c r="V20" s="78" t="n">
        <f aca="false">IF(ISERROR($X$17+$U$17),-3,$X$17+($U$17/10000))</f>
        <v>-3</v>
      </c>
      <c r="W20" s="78" t="n">
        <f aca="false">IF(ISERROR($AF$17+$AC$17),-4,$AF$17+($AC$17/10000))</f>
        <v>-4</v>
      </c>
      <c r="X20" s="78" t="n">
        <f aca="false">IF(ISERROR($AN$17+$AK$17),-5,$AN$17+($AK$17/10000))</f>
        <v>-5</v>
      </c>
      <c r="Y20" s="78" t="n">
        <f aca="false">IF(ISERROR($AV$17+$AS$17),-6,$AV$17+($AS$17/10000))</f>
        <v>-6</v>
      </c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MJ20" s="75"/>
    </row>
    <row r="21" s="4" customFormat="true" ht="12.75" hidden="false" customHeight="false" outlineLevel="0" collapsed="false">
      <c r="A21" s="9"/>
    </row>
    <row r="22" s="4" customFormat="true" ht="12.75" hidden="false" customHeight="false" outlineLevel="0" collapsed="false">
      <c r="A22" s="9"/>
    </row>
    <row r="23" s="4" customFormat="true" ht="12.75" hidden="false" customHeight="false" outlineLevel="0" collapsed="false">
      <c r="A23" s="9"/>
    </row>
    <row r="24" s="4" customFormat="true" ht="12.75" hidden="false" customHeight="false" outlineLevel="0" collapsed="false">
      <c r="A24" s="9"/>
    </row>
    <row r="25" s="4" customFormat="true" ht="12.75" hidden="false" customHeight="false" outlineLevel="0" collapsed="false">
      <c r="A25" s="9"/>
    </row>
    <row r="26" s="4" customFormat="true" ht="12.75" hidden="false" customHeight="false" outlineLevel="0" collapsed="false">
      <c r="A26" s="9"/>
    </row>
    <row r="27" s="4" customFormat="true" ht="12.75" hidden="false" customHeight="false" outlineLevel="0" collapsed="false">
      <c r="A27" s="9"/>
    </row>
    <row r="28" s="4" customFormat="true" ht="12.75" hidden="false" customHeight="false" outlineLevel="0" collapsed="false">
      <c r="A28" s="9"/>
    </row>
    <row r="29" s="4" customFormat="true" ht="12.75" hidden="false" customHeight="false" outlineLevel="0" collapsed="false">
      <c r="A29" s="9"/>
    </row>
    <row r="30" s="4" customFormat="true" ht="12.75" hidden="false" customHeight="false" outlineLevel="0" collapsed="false">
      <c r="A30" s="9"/>
    </row>
    <row r="31" s="4" customFormat="true" ht="12.75" hidden="false" customHeight="false" outlineLevel="0" collapsed="false">
      <c r="A31" s="9"/>
    </row>
    <row r="32" s="4" customFormat="true" ht="12.75" hidden="false" customHeight="false" outlineLevel="0" collapsed="false">
      <c r="A32" s="9"/>
    </row>
    <row r="33" s="4" customFormat="true" ht="12.75" hidden="false" customHeight="false" outlineLevel="0" collapsed="false">
      <c r="A33" s="9"/>
    </row>
    <row r="34" s="4" customFormat="true" ht="12.75" hidden="false" customHeight="false" outlineLevel="0" collapsed="false">
      <c r="A34" s="9"/>
    </row>
    <row r="35" s="4" customFormat="true" ht="12.75" hidden="false" customHeight="false" outlineLevel="0" collapsed="false">
      <c r="A35" s="9"/>
    </row>
    <row r="36" s="4" customFormat="true" ht="12.75" hidden="false" customHeight="false" outlineLevel="0" collapsed="false">
      <c r="A36" s="9"/>
    </row>
    <row r="37" s="4" customFormat="true" ht="12.75" hidden="false" customHeight="false" outlineLevel="0" collapsed="false">
      <c r="A37" s="9"/>
    </row>
    <row r="38" s="4" customFormat="true" ht="12.75" hidden="false" customHeight="false" outlineLevel="0" collapsed="false">
      <c r="A38" s="9"/>
    </row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1">
    <mergeCell ref="B2:AX2"/>
    <mergeCell ref="B3:C3"/>
    <mergeCell ref="D3:E3"/>
    <mergeCell ref="I3:J3"/>
    <mergeCell ref="L3:M3"/>
    <mergeCell ref="Q3:R3"/>
    <mergeCell ref="T3:U3"/>
    <mergeCell ref="Y3:Z3"/>
    <mergeCell ref="AB3:AC3"/>
    <mergeCell ref="AG3:AH3"/>
    <mergeCell ref="AJ3:AK3"/>
    <mergeCell ref="AO3:AP3"/>
    <mergeCell ref="AR3:AS3"/>
    <mergeCell ref="AW3:AX3"/>
    <mergeCell ref="B4:C4"/>
    <mergeCell ref="E4:I4"/>
    <mergeCell ref="M4:Q4"/>
    <mergeCell ref="U4:Y4"/>
    <mergeCell ref="AC4:AG4"/>
    <mergeCell ref="AK4:AO4"/>
    <mergeCell ref="AS4:AW4"/>
    <mergeCell ref="F16:G16"/>
    <mergeCell ref="H16:J16"/>
    <mergeCell ref="N16:O16"/>
    <mergeCell ref="P16:R16"/>
    <mergeCell ref="V16:W16"/>
    <mergeCell ref="X16:Z16"/>
    <mergeCell ref="AD16:AE16"/>
    <mergeCell ref="AF16:AH16"/>
    <mergeCell ref="AL16:AM16"/>
    <mergeCell ref="AN16:AP16"/>
    <mergeCell ref="AT16:AU16"/>
    <mergeCell ref="AV16:AX16"/>
    <mergeCell ref="F17:G17"/>
    <mergeCell ref="H17:J17"/>
    <mergeCell ref="N17:O17"/>
    <mergeCell ref="P17:R17"/>
    <mergeCell ref="V17:W17"/>
    <mergeCell ref="X17:Z17"/>
    <mergeCell ref="AD17:AE17"/>
    <mergeCell ref="AF17:AH17"/>
    <mergeCell ref="AL17:AM17"/>
    <mergeCell ref="AN17:AP17"/>
    <mergeCell ref="AT17:AU17"/>
    <mergeCell ref="AV17:AX17"/>
    <mergeCell ref="E19:G19"/>
    <mergeCell ref="M19:O19"/>
    <mergeCell ref="U19:W19"/>
    <mergeCell ref="AC19:AE19"/>
    <mergeCell ref="AK19:AM19"/>
    <mergeCell ref="AS19:AU19"/>
  </mergeCells>
  <conditionalFormatting sqref="D17 L17 AB17 AJ17 AR17 T17">
    <cfRule type="cellIs" priority="2" operator="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315277777777778" right="0.118055555555556" top="0.0784722222222222" bottom="0.245138888888889" header="0.511811023622047" footer="0.0784722222222222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&amp;L&amp;12© CSSC-TSA Results&amp;R&amp;12Published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ColWidth="9.515625" defaultRowHeight="12.75" zeroHeight="false" outlineLevelRow="0" outlineLevelCol="0"/>
  <cols>
    <col collapsed="false" customWidth="true" hidden="false" outlineLevel="0" max="1" min="1" style="2" width="1.39"/>
    <col collapsed="false" customWidth="true" hidden="false" outlineLevel="0" max="2" min="2" style="79" width="7.88"/>
    <col collapsed="false" customWidth="true" hidden="false" outlineLevel="0" max="3" min="3" style="80" width="18"/>
    <col collapsed="false" customWidth="true" hidden="false" outlineLevel="0" max="4" min="4" style="80" width="3.98"/>
    <col collapsed="false" customWidth="true" hidden="false" outlineLevel="0" max="5" min="5" style="2" width="5.57"/>
    <col collapsed="false" customWidth="true" hidden="false" outlineLevel="0" max="15" min="6" style="2" width="8.34"/>
    <col collapsed="false" customWidth="true" hidden="false" outlineLevel="0" max="16" min="16" style="2" width="55.97"/>
    <col collapsed="false" customWidth="true" hidden="false" outlineLevel="0" max="1024" min="1013" style="2" width="11.52"/>
  </cols>
  <sheetData>
    <row r="1" customFormat="false" ht="12.8" hidden="true" customHeight="false" outlineLevel="0" collapsed="false">
      <c r="A1" s="75"/>
      <c r="E1" s="75"/>
      <c r="F1" s="75" t="str">
        <f aca="false">IF(YEAR($F$15)&lt;&gt;YEAR($O$15),"Winter","Summer")</f>
        <v>Winter</v>
      </c>
      <c r="G1" s="75" t="str">
        <f aca="false">IF(YEAR($F$15)&lt;&gt;YEAR($O$15),CONCATENATE(YEAR($F$15),"/",RIGHT(YEAR($O$15),2)),YEAR($F$15))</f>
        <v>2024/25</v>
      </c>
      <c r="H1" s="75" t="n">
        <f aca="true">_xlfn.MAXIFS($F$17:$O$17,$F$16:$O$16,"&lt;="&amp;TODAY())</f>
        <v>0</v>
      </c>
      <c r="I1" s="75"/>
      <c r="J1" s="75"/>
      <c r="K1" s="75"/>
      <c r="L1" s="75"/>
      <c r="M1" s="75"/>
      <c r="N1" s="75"/>
      <c r="O1" s="75"/>
      <c r="P1" s="75"/>
      <c r="ALY1" s="75"/>
      <c r="ALZ1" s="75"/>
      <c r="AMA1" s="75"/>
      <c r="AMB1" s="75"/>
      <c r="AMC1" s="75"/>
      <c r="AMD1" s="75"/>
      <c r="AME1" s="75"/>
      <c r="AMF1" s="75"/>
      <c r="AMG1" s="75"/>
      <c r="AMH1" s="75"/>
      <c r="AMI1" s="75"/>
      <c r="AMJ1" s="75"/>
    </row>
    <row r="2" customFormat="false" ht="7.45" hidden="false" customHeight="true" outlineLevel="0" collapsed="false">
      <c r="A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ALY2" s="75"/>
      <c r="ALZ2" s="75"/>
      <c r="AMA2" s="75"/>
      <c r="AMB2" s="75"/>
      <c r="AMC2" s="75"/>
      <c r="AMD2" s="75"/>
      <c r="AME2" s="75"/>
      <c r="AMF2" s="75"/>
      <c r="AMG2" s="75"/>
      <c r="AMH2" s="75"/>
      <c r="AMI2" s="75"/>
      <c r="AMJ2" s="75"/>
    </row>
    <row r="3" customFormat="false" ht="35.8" hidden="false" customHeight="true" outlineLevel="0" collapsed="false">
      <c r="A3" s="75"/>
      <c r="B3" s="81" t="s">
        <v>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ALY3" s="75"/>
      <c r="ALZ3" s="75"/>
      <c r="AMA3" s="75"/>
      <c r="AMB3" s="75"/>
      <c r="AMC3" s="75"/>
      <c r="AMD3" s="75"/>
      <c r="AME3" s="75"/>
      <c r="AMF3" s="75"/>
      <c r="AMG3" s="75"/>
      <c r="AMH3" s="75"/>
      <c r="AMI3" s="75"/>
      <c r="AMJ3" s="75"/>
    </row>
    <row r="4" customFormat="false" ht="17.35" hidden="false" customHeight="false" outlineLevel="0" collapsed="false">
      <c r="A4" s="75"/>
      <c r="B4" s="82" t="str">
        <f aca="false">CONCATENATE("Rename this spreadsheet file as """, MID($F$1,1,1),"ISRR Div Z"" where Z is your div no.")</f>
        <v>Rename this spreadsheet file as "WISRR Div Z" where Z is your div no.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ALY4" s="75"/>
      <c r="ALZ4" s="75"/>
      <c r="AMA4" s="75"/>
      <c r="AMB4" s="75"/>
      <c r="AMC4" s="75"/>
      <c r="AMD4" s="75"/>
      <c r="AME4" s="75"/>
      <c r="AMF4" s="75"/>
      <c r="AMG4" s="75"/>
      <c r="AMH4" s="75"/>
      <c r="AMI4" s="75"/>
      <c r="AMJ4" s="75"/>
    </row>
    <row r="5" customFormat="false" ht="17.35" hidden="false" customHeight="true" outlineLevel="0" collapsed="false">
      <c r="A5" s="75"/>
      <c r="B5" s="83" t="s">
        <v>19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ALY5" s="75"/>
      <c r="ALZ5" s="75"/>
      <c r="AMA5" s="75"/>
      <c r="AMB5" s="75"/>
      <c r="AMC5" s="75"/>
      <c r="AMD5" s="75"/>
      <c r="AME5" s="75"/>
      <c r="AMF5" s="75"/>
      <c r="AMG5" s="75"/>
      <c r="AMH5" s="75"/>
      <c r="AMI5" s="75"/>
      <c r="AMJ5" s="75"/>
    </row>
    <row r="6" customFormat="false" ht="17.35" hidden="false" customHeight="true" outlineLevel="0" collapsed="false">
      <c r="A6" s="75"/>
      <c r="B6" s="84" t="str">
        <f aca="true">CONCATENATE("Replace ""Z"" in the division number cell (",SUBSTITUTE(CELL("address",D13),"$",""),") with the division number (the title is then determined automatically).")</f>
        <v>Replace "Z" in the division number cell (D13) with the division number (the title is then determined automatically).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ALY6" s="75"/>
      <c r="ALZ6" s="75"/>
      <c r="AMA6" s="75"/>
      <c r="AMB6" s="75"/>
      <c r="AMC6" s="75"/>
      <c r="AMD6" s="75"/>
      <c r="AME6" s="75"/>
      <c r="AMF6" s="75"/>
      <c r="AMG6" s="75"/>
      <c r="AMH6" s="75"/>
      <c r="AMI6" s="75"/>
      <c r="AMJ6" s="75"/>
    </row>
    <row r="7" customFormat="false" ht="32.8" hidden="false" customHeight="true" outlineLevel="0" collapsed="false">
      <c r="A7" s="75"/>
      <c r="B7" s="85" t="s">
        <v>20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ALY7" s="75"/>
      <c r="ALZ7" s="75"/>
      <c r="AMA7" s="75"/>
      <c r="AMB7" s="75"/>
      <c r="AMC7" s="75"/>
      <c r="AMD7" s="75"/>
      <c r="AME7" s="75"/>
      <c r="AMF7" s="75"/>
      <c r="AMG7" s="75"/>
      <c r="AMH7" s="75"/>
      <c r="AMI7" s="75"/>
      <c r="AMJ7" s="75"/>
    </row>
    <row r="8" customFormat="false" ht="17.35" hidden="false" customHeight="true" outlineLevel="0" collapsed="false">
      <c r="A8" s="75"/>
      <c r="B8" s="86" t="s">
        <v>21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ALY8" s="75"/>
      <c r="ALZ8" s="75"/>
      <c r="AMA8" s="75"/>
      <c r="AMB8" s="75"/>
      <c r="AMC8" s="75"/>
      <c r="AMD8" s="75"/>
      <c r="AME8" s="75"/>
      <c r="AMF8" s="75"/>
      <c r="AMG8" s="75"/>
      <c r="AMH8" s="75"/>
      <c r="AMI8" s="75"/>
      <c r="AMJ8" s="75"/>
    </row>
    <row r="9" customFormat="false" ht="32.8" hidden="false" customHeight="true" outlineLevel="0" collapsed="false">
      <c r="A9" s="75"/>
      <c r="B9" s="85" t="s">
        <v>22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ALY9" s="75"/>
      <c r="ALZ9" s="75"/>
      <c r="AMA9" s="75"/>
      <c r="AMB9" s="75"/>
      <c r="AMC9" s="75"/>
      <c r="AMD9" s="75"/>
      <c r="AME9" s="75"/>
      <c r="AMF9" s="75"/>
      <c r="AMG9" s="75"/>
      <c r="AMH9" s="75"/>
      <c r="AMI9" s="75"/>
      <c r="AMJ9" s="75"/>
    </row>
    <row r="10" customFormat="false" ht="32.8" hidden="false" customHeight="false" outlineLevel="0" collapsed="false">
      <c r="A10" s="75"/>
      <c r="B10" s="84" t="str">
        <f aca="false">CONCATENATE("After each round is complete, select the result sheet and menu File &gt; Export &gt; PDF. Ensure the range is “selected sheets” then click Export. Save the file as ", MID($F$1,1,1),"ISRR Div Z.pdf where Z is your div no. Email the pdf to the CSSC TSA Results address (or upload through the web site).")</f>
        <v>After each round is complete, select the result sheet and menu File &gt; Export &gt; PDF. Ensure the range is “selected sheets” then click Export. Save the file as WISRR Div Z.pdf where Z is your div no. Email the pdf to the CSSC TSA Results address (or upload through the web site).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customFormat="false" ht="17.35" hidden="false" customHeight="true" outlineLevel="0" collapsed="false">
      <c r="A11" s="75"/>
      <c r="B11" s="87" t="str">
        <f aca="false">CONCATENATE("You can hide these ",ROW($B$11)-ROW($B$3)+1," rows if you don’t need the instructions any more.")</f>
        <v>You can hide these 9 rows if you don’t need the instructions any more.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customFormat="false" ht="12.8" hidden="false" customHeight="false" outlineLevel="0" collapsed="false">
      <c r="A12" s="75"/>
      <c r="B12" s="2"/>
      <c r="C12" s="2"/>
      <c r="D12" s="2"/>
    </row>
    <row r="13" customFormat="false" ht="20.1" hidden="false" customHeight="true" outlineLevel="0" collapsed="false">
      <c r="A13" s="75"/>
      <c r="C13" s="88" t="s">
        <v>23</v>
      </c>
      <c r="D13" s="89" t="s">
        <v>24</v>
      </c>
      <c r="F13" s="90" t="str">
        <f aca="false">CONCATENATE("CSSC TSA ",UPPER($F$1)," ",$G$1," ISRR Div ",$D$13," (% Improvement)")</f>
        <v>CSSC TSA WINTER 2024/25 ISRR Div Z (% Improvement)</v>
      </c>
      <c r="G13" s="90"/>
      <c r="H13" s="90"/>
      <c r="I13" s="90"/>
      <c r="J13" s="90"/>
      <c r="K13" s="90"/>
      <c r="L13" s="90"/>
      <c r="M13" s="90"/>
      <c r="N13" s="90"/>
      <c r="O13" s="90"/>
    </row>
    <row r="14" customFormat="false" ht="12.8" hidden="false" customHeight="false" outlineLevel="0" collapsed="false">
      <c r="A14" s="75"/>
      <c r="F14" s="91" t="s">
        <v>25</v>
      </c>
      <c r="G14" s="91"/>
      <c r="H14" s="91"/>
      <c r="I14" s="91"/>
      <c r="J14" s="91"/>
      <c r="K14" s="91"/>
      <c r="L14" s="91"/>
      <c r="M14" s="91"/>
      <c r="N14" s="91"/>
      <c r="O14" s="91"/>
    </row>
    <row r="15" customFormat="false" ht="12.8" hidden="false" customHeight="false" outlineLevel="0" collapsed="false">
      <c r="A15" s="75"/>
      <c r="C15" s="92" t="s">
        <v>26</v>
      </c>
      <c r="D15" s="92"/>
      <c r="E15" s="92"/>
      <c r="F15" s="93" t="n">
        <v>45586</v>
      </c>
      <c r="G15" s="93" t="n">
        <v>45600</v>
      </c>
      <c r="H15" s="93" t="n">
        <v>45614</v>
      </c>
      <c r="I15" s="93" t="n">
        <v>45628</v>
      </c>
      <c r="J15" s="93" t="n">
        <v>45642</v>
      </c>
      <c r="K15" s="93" t="n">
        <v>45663</v>
      </c>
      <c r="L15" s="93" t="n">
        <v>45677</v>
      </c>
      <c r="M15" s="93" t="n">
        <v>45691</v>
      </c>
      <c r="N15" s="93" t="n">
        <v>45705</v>
      </c>
      <c r="O15" s="93" t="n">
        <v>45719</v>
      </c>
    </row>
    <row r="16" customFormat="false" ht="12.8" hidden="false" customHeight="false" outlineLevel="0" collapsed="false">
      <c r="B16" s="94"/>
      <c r="C16" s="92" t="s">
        <v>27</v>
      </c>
      <c r="D16" s="92"/>
      <c r="E16" s="92"/>
      <c r="F16" s="95" t="n">
        <f aca="false">F15+5</f>
        <v>45591</v>
      </c>
      <c r="G16" s="95" t="n">
        <f aca="false">G15+5</f>
        <v>45605</v>
      </c>
      <c r="H16" s="95" t="n">
        <f aca="false">H15+5</f>
        <v>45619</v>
      </c>
      <c r="I16" s="95" t="n">
        <f aca="false">I15+5</f>
        <v>45633</v>
      </c>
      <c r="J16" s="95" t="n">
        <f aca="false">J15+5</f>
        <v>45647</v>
      </c>
      <c r="K16" s="95" t="n">
        <f aca="false">K15+5</f>
        <v>45668</v>
      </c>
      <c r="L16" s="95" t="n">
        <f aca="false">L15+5</f>
        <v>45682</v>
      </c>
      <c r="M16" s="95" t="n">
        <f aca="false">M15+5</f>
        <v>45696</v>
      </c>
      <c r="N16" s="95" t="n">
        <f aca="false">N15+5</f>
        <v>45710</v>
      </c>
      <c r="O16" s="95" t="n">
        <f aca="false">O15+5</f>
        <v>45724</v>
      </c>
    </row>
    <row r="17" customFormat="false" ht="18" hidden="false" customHeight="true" outlineLevel="0" collapsed="false">
      <c r="B17" s="96" t="s">
        <v>0</v>
      </c>
      <c r="C17" s="97" t="s">
        <v>28</v>
      </c>
      <c r="D17" s="97" t="s">
        <v>29</v>
      </c>
      <c r="E17" s="98" t="s">
        <v>30</v>
      </c>
      <c r="F17" s="99" t="n">
        <v>1</v>
      </c>
      <c r="G17" s="99" t="n">
        <v>2</v>
      </c>
      <c r="H17" s="99" t="n">
        <v>3</v>
      </c>
      <c r="I17" s="99" t="n">
        <v>4</v>
      </c>
      <c r="J17" s="99" t="n">
        <v>5</v>
      </c>
      <c r="K17" s="99" t="n">
        <v>6</v>
      </c>
      <c r="L17" s="99" t="n">
        <v>7</v>
      </c>
      <c r="M17" s="99" t="n">
        <v>8</v>
      </c>
      <c r="N17" s="99" t="n">
        <v>9</v>
      </c>
      <c r="O17" s="100" t="n">
        <v>10</v>
      </c>
    </row>
    <row r="18" customFormat="false" ht="18" hidden="false" customHeight="true" outlineLevel="0" collapsed="false">
      <c r="B18" s="101"/>
      <c r="C18" s="102"/>
      <c r="D18" s="103"/>
      <c r="E18" s="104"/>
      <c r="F18" s="105"/>
      <c r="G18" s="105"/>
      <c r="H18" s="105"/>
      <c r="I18" s="105"/>
      <c r="J18" s="105"/>
      <c r="K18" s="105"/>
      <c r="L18" s="105"/>
      <c r="M18" s="105"/>
      <c r="N18" s="105"/>
      <c r="O18" s="105"/>
    </row>
    <row r="19" customFormat="false" ht="18" hidden="false" customHeight="true" outlineLevel="0" collapsed="false">
      <c r="B19" s="106"/>
      <c r="C19" s="107"/>
      <c r="D19" s="108"/>
      <c r="E19" s="109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  <row r="20" customFormat="false" ht="18" hidden="false" customHeight="true" outlineLevel="0" collapsed="false">
      <c r="B20" s="106"/>
      <c r="C20" s="107"/>
      <c r="D20" s="108"/>
      <c r="E20" s="109"/>
      <c r="F20" s="105"/>
      <c r="G20" s="105"/>
      <c r="H20" s="105"/>
      <c r="I20" s="105"/>
      <c r="J20" s="105"/>
      <c r="K20" s="105"/>
      <c r="L20" s="105"/>
      <c r="M20" s="105"/>
      <c r="N20" s="105"/>
      <c r="O20" s="105"/>
    </row>
    <row r="21" customFormat="false" ht="18" hidden="false" customHeight="true" outlineLevel="0" collapsed="false">
      <c r="B21" s="106"/>
      <c r="C21" s="107"/>
      <c r="D21" s="108"/>
      <c r="E21" s="109"/>
      <c r="F21" s="105"/>
      <c r="G21" s="105"/>
      <c r="H21" s="105"/>
      <c r="I21" s="105"/>
      <c r="J21" s="105"/>
      <c r="K21" s="105"/>
      <c r="L21" s="105"/>
      <c r="M21" s="105"/>
      <c r="N21" s="105"/>
      <c r="O21" s="105"/>
    </row>
    <row r="22" customFormat="false" ht="18" hidden="false" customHeight="true" outlineLevel="0" collapsed="false">
      <c r="B22" s="106"/>
      <c r="C22" s="107"/>
      <c r="D22" s="108"/>
      <c r="E22" s="109"/>
      <c r="F22" s="105"/>
      <c r="G22" s="105"/>
      <c r="H22" s="105"/>
      <c r="I22" s="105"/>
      <c r="J22" s="105"/>
      <c r="K22" s="105"/>
      <c r="L22" s="105"/>
      <c r="M22" s="105"/>
      <c r="N22" s="105"/>
      <c r="O22" s="105"/>
    </row>
    <row r="23" customFormat="false" ht="18" hidden="false" customHeight="true" outlineLevel="0" collapsed="false">
      <c r="B23" s="110"/>
      <c r="C23" s="107"/>
      <c r="D23" s="111"/>
      <c r="E23" s="112"/>
      <c r="F23" s="105"/>
      <c r="G23" s="105"/>
      <c r="H23" s="105"/>
      <c r="I23" s="105"/>
      <c r="J23" s="105"/>
      <c r="K23" s="105"/>
      <c r="L23" s="105"/>
      <c r="M23" s="105"/>
      <c r="N23" s="105"/>
      <c r="O23" s="105"/>
    </row>
    <row r="24" customFormat="false" ht="12.8" hidden="false" customHeight="false" outlineLevel="0" collapsed="false">
      <c r="B24" s="113"/>
      <c r="C24" s="97" t="s">
        <v>31</v>
      </c>
      <c r="D24" s="97"/>
      <c r="E24" s="97"/>
      <c r="F24" s="114" t="str">
        <f aca="false">IF(F$17&lt;=$H$1,"Y","")</f>
        <v/>
      </c>
      <c r="G24" s="114" t="str">
        <f aca="false">IF(G$17&lt;=$H$1,"Y","")</f>
        <v/>
      </c>
      <c r="H24" s="114" t="str">
        <f aca="false">IF(H$17&lt;=$H$1,"Y","")</f>
        <v/>
      </c>
      <c r="I24" s="114" t="str">
        <f aca="false">IF(I$17&lt;=$H$1,"Y","")</f>
        <v/>
      </c>
      <c r="J24" s="114" t="str">
        <f aca="false">IF(J$17&lt;=$H$1,"Y","")</f>
        <v/>
      </c>
      <c r="K24" s="114" t="str">
        <f aca="false">IF(K$17&lt;=$H$1,"Y","")</f>
        <v/>
      </c>
      <c r="L24" s="114" t="str">
        <f aca="false">IF(L$17&lt;=$H$1,"Y","")</f>
        <v/>
      </c>
      <c r="M24" s="114" t="str">
        <f aca="false">IF(M$17&lt;=$H$1,"Y","")</f>
        <v/>
      </c>
      <c r="N24" s="114" t="str">
        <f aca="false">IF(N$17&lt;=$H$1,"Y","")</f>
        <v/>
      </c>
      <c r="O24" s="114" t="str">
        <f aca="false">IF(O$17&lt;=$H$1,"Y","")</f>
        <v/>
      </c>
      <c r="Q24" s="115"/>
      <c r="R24" s="115"/>
    </row>
    <row r="25" customFormat="false" ht="46.25" hidden="false" customHeight="true" outlineLevel="0" collapsed="false">
      <c r="B25" s="116" t="s">
        <v>32</v>
      </c>
      <c r="C25" s="116"/>
      <c r="D25" s="116"/>
      <c r="E25" s="116"/>
      <c r="Q25" s="117"/>
      <c r="R25" s="117"/>
    </row>
    <row r="26" customFormat="false" ht="12.75" hidden="false" customHeight="false" outlineLevel="0" collapsed="false">
      <c r="C26" s="2"/>
      <c r="D26" s="75"/>
    </row>
    <row r="27" customFormat="false" ht="12.75" hidden="false" customHeight="false" outlineLevel="0" collapsed="false">
      <c r="C27" s="2"/>
      <c r="D27" s="75"/>
    </row>
    <row r="28" customFormat="false" ht="12.75" hidden="false" customHeight="false" outlineLevel="0" collapsed="false">
      <c r="C28" s="2"/>
      <c r="D28" s="75"/>
      <c r="H28" s="75"/>
    </row>
    <row r="29" customFormat="false" ht="12.75" hidden="false" customHeight="false" outlineLevel="0" collapsed="false">
      <c r="C29" s="2"/>
      <c r="D29" s="75"/>
    </row>
    <row r="30" customFormat="false" ht="12.75" hidden="false" customHeight="false" outlineLevel="0" collapsed="false">
      <c r="C30" s="2"/>
      <c r="D30" s="75"/>
    </row>
    <row r="31" customFormat="false" ht="12.75" hidden="false" customHeight="false" outlineLevel="0" collapsed="false">
      <c r="C31" s="2"/>
      <c r="D31" s="75"/>
    </row>
    <row r="32" customFormat="false" ht="12.75" hidden="false" customHeight="false" outlineLevel="0" collapsed="false">
      <c r="C32" s="2"/>
      <c r="D32" s="75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"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F13:O13"/>
    <mergeCell ref="F14:O14"/>
    <mergeCell ref="C15:E15"/>
    <mergeCell ref="C16:E16"/>
    <mergeCell ref="C24:E24"/>
    <mergeCell ref="B25:E25"/>
  </mergeCells>
  <conditionalFormatting sqref="F24:O24">
    <cfRule type="cellIs" priority="2" operator="equal" aboveAverage="0" equalAverage="0" bottom="0" percent="0" rank="0" text="" dxfId="1">
      <formula>"Y"</formula>
    </cfRule>
  </conditionalFormatting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784</TotalTime>
  <Application>LibreOffice/24.2.5.2$Windows_X86_64 LibreOffice_project/bffef4ea93e59bebbeaf7f431bb02b1a39ee8a59</Application>
  <AppVersion>15.0000</AppVersion>
  <Company>Abingdon Communications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2006-06-01T10:25:00Z</dcterms:created>
  <dc:creator>Trevor Langridge</dc:creator>
  <dc:description/>
  <dc:language>en-GB</dc:language>
  <cp:lastModifiedBy/>
  <cp:lastPrinted>2020-11-23T21:27:00Z</cp:lastPrinted>
  <dcterms:modified xsi:type="dcterms:W3CDTF">2024-09-11T21:24:53Z</dcterms:modified>
  <cp:revision>170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